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e.zaeri\"/>
    </mc:Choice>
  </mc:AlternateContent>
  <bookViews>
    <workbookView xWindow="0" yWindow="0" windowWidth="28800" windowHeight="12135" tabRatio="604"/>
  </bookViews>
  <sheets>
    <sheet name="لیست نهایی اموال" sheetId="1" r:id="rId1"/>
  </sheets>
  <definedNames>
    <definedName name="_xlnm._FilterDatabase" localSheetId="0" hidden="1">'لیست نهایی اموال'!$A$2:$S$162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7" i="1" l="1"/>
  <c r="J73" i="1" l="1"/>
  <c r="J74" i="1" l="1"/>
  <c r="J4" i="1" l="1"/>
  <c r="I25" i="1" l="1"/>
  <c r="J29" i="1" l="1"/>
  <c r="A5" i="1" l="1"/>
  <c r="J32" i="1" l="1"/>
  <c r="J162" i="1" s="1"/>
  <c r="I110" i="1" l="1"/>
  <c r="I109" i="1"/>
  <c r="I108" i="1"/>
  <c r="I107" i="1"/>
  <c r="I106" i="1"/>
  <c r="I105" i="1"/>
  <c r="I104" i="1"/>
  <c r="I103" i="1"/>
  <c r="I102" i="1"/>
  <c r="I101" i="1"/>
  <c r="I100" i="1"/>
  <c r="I99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I162" i="1" l="1"/>
  <c r="A18" i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</calcChain>
</file>

<file path=xl/comments1.xml><?xml version="1.0" encoding="utf-8"?>
<comments xmlns="http://schemas.openxmlformats.org/spreadsheetml/2006/main">
  <authors>
    <author>elham zaeri</author>
    <author>abootorab abdolrahimi</author>
  </authors>
  <commentList>
    <comment ref="R5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در تاریخ 1399/07/22 تبدیل به سند تک برگی شده است</t>
        </r>
      </text>
    </comment>
    <comment ref="B6" authorId="1" shapeId="0">
      <text>
        <r>
          <rPr>
            <b/>
            <sz val="9"/>
            <color indexed="81"/>
            <rFont val="Tahoma"/>
            <family val="2"/>
          </rPr>
          <t>abootorab abdolrahimi:</t>
        </r>
        <r>
          <rPr>
            <sz val="9"/>
            <color indexed="81"/>
            <rFont val="Tahoma"/>
            <family val="2"/>
          </rPr>
          <t xml:space="preserve">
تبخیر سنجی داخل محدوده ساختمان اداری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elham zaeri
طبق اظهارات مدیر امور منابع آب مشگین شهر:</t>
        </r>
        <r>
          <rPr>
            <sz val="9"/>
            <color indexed="81"/>
            <rFont val="Tahoma"/>
            <family val="2"/>
          </rPr>
          <t xml:space="preserve">
بعد از تفکیک و انتقال به آموزش پرورش 8700مترمربع باقی مانده است. و باید اصلاح سند صورت گیرد.</t>
        </r>
      </text>
    </comment>
    <comment ref="R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در تاریخ 1399/07/08 تبدیل به سند تک برگی شده است</t>
        </r>
      </text>
    </comment>
    <comment ref="R9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تک برگی در تاریخ 1401/07/10صادر شده است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در تبدیل سند دفترچه ای به تک برگی مساحت از 141هکتار به 139 هکتار تقلیل یافت</t>
        </r>
      </text>
    </comment>
    <comment ref="R1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تک برگی در تاریخ 1402/05/30صادر شده است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تبدیل سند به تک برگی ، مساحت به 203.45تغییر یافت -مساحت اولیه 201میباشد</t>
        </r>
      </text>
    </comment>
    <comment ref="R1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تک برگی در تاریخ 1401/09/06صادر شده است</t>
        </r>
      </text>
    </comment>
    <comment ref="R19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تک برگی در تاریخ 1401/09/06صادر شده است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مساحت اولیه4969مترمربع بوده است که در تبدیل سند مالکیت دفترچه ای به تک برگی به 4659/4مترمربع  تغییر یافته و اصلاح شده است</t>
        </r>
      </text>
    </comment>
    <comment ref="R21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تک برگی در تاریخ 1403/06/21صادر شده است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مساحت اولیه اخذ سند شده 128/5مترمربع میباشد</t>
        </r>
      </text>
    </comment>
    <comment ref="R2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اولیه درتاریخ</t>
        </r>
        <r>
          <rPr>
            <sz val="11"/>
            <color indexed="81"/>
            <rFont val="B Mitra"/>
            <charset val="178"/>
          </rPr>
          <t xml:space="preserve"> 1389/04/06اخذ شده و در تاریخ 1403/12/16 اصلاح سند و مساحت و سند تک برگی اخذ شده است</t>
        </r>
      </text>
    </comment>
    <comment ref="B29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تبخیرسنجی داخل محدوده سد</t>
        </r>
      </text>
    </comment>
    <comment ref="D29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تک برگی با کاربری خدمات عمومی</t>
        </r>
      </text>
    </comment>
    <comment ref="O30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 حدود 4 هکتار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</t>
        </r>
      </text>
    </comment>
    <comment ref="O3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تبخیر سنجی داخل سد</t>
        </r>
      </text>
    </comment>
    <comment ref="B40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پمپاژ در محدوده شبکه احتمالا سند با هم اخذ خواهدشد</t>
        </r>
      </text>
    </comment>
    <comment ref="O47" authorId="0" shapeId="0">
      <text>
        <r>
          <rPr>
            <b/>
            <sz val="9"/>
            <color indexed="81"/>
            <rFont val="Tahoma"/>
            <charset val="178"/>
          </rPr>
          <t>elham zaeri:</t>
        </r>
        <r>
          <rPr>
            <sz val="9"/>
            <color indexed="81"/>
            <rFont val="Tahoma"/>
            <charset val="178"/>
          </rPr>
          <t xml:space="preserve">
برای مقداری از محدوده(سردابه قدیم) سند مالکیت اخذ شده است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برای محدوده صادر شده است و مسیر لوله و منبع فاقد سند میباشد</t>
        </r>
      </text>
    </comment>
    <comment ref="J5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برای 4203/53مترمربع قینرجه نیر(بالادست) پس از رفع تداخل اخذ شده است</t>
        </r>
      </text>
    </comment>
    <comment ref="O5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برا ی قینرجه بالادست بعد از کسر محدوده متداخل صادر شده است</t>
        </r>
      </text>
    </comment>
    <comment ref="O5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قسمتی از محدوده دارای سند میباشد</t>
        </r>
      </text>
    </comment>
    <comment ref="B7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چندین مظهر چشمه</t>
        </r>
      </text>
    </comment>
    <comment ref="O7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برای محدوده دوچشمه صادر شده است و چشمه دیگر در تداخل با منابع طبیعی میباشد</t>
        </r>
      </text>
    </comment>
    <comment ref="B7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دو چشمه</t>
        </r>
      </text>
    </comment>
    <comment ref="O7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مالکیت برای دو چشمه قره شیران اخذ شده است</t>
        </r>
      </text>
    </comment>
    <comment ref="B75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چندین مظهر چشمه</t>
        </r>
      </text>
    </comment>
    <comment ref="R7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سند اولیه در تاریخ 1400/12/28صادر و سپس ابطال گردید و مجددا سند مالکیت در تاریخ 1403/07/22به نام دولت جمهوری اسلامی ایران به نمایندگی وزارت نیرو صادر شد</t>
        </r>
      </text>
    </comment>
    <comment ref="O8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</t>
        </r>
      </text>
    </comment>
    <comment ref="O90" authorId="0" shapeId="0">
      <text>
        <r>
          <rPr>
            <b/>
            <sz val="9"/>
            <color indexed="81"/>
            <rFont val="Tahoma"/>
            <charset val="178"/>
          </rPr>
          <t>elham zaeri:</t>
        </r>
        <r>
          <rPr>
            <sz val="9"/>
            <color indexed="81"/>
            <rFont val="Tahoma"/>
            <charset val="178"/>
          </rPr>
          <t xml:space="preserve">
سند مالکیت برای کانال آب آور شورابیل اخذ شده است</t>
        </r>
      </text>
    </comment>
    <comment ref="B92" authorId="1" shapeId="0">
      <text>
        <r>
          <rPr>
            <b/>
            <sz val="9"/>
            <color indexed="81"/>
            <rFont val="Tahoma"/>
            <family val="2"/>
          </rPr>
          <t>abootorab abdolrahimi:</t>
        </r>
        <r>
          <rPr>
            <sz val="9"/>
            <color indexed="81"/>
            <rFont val="Tahoma"/>
            <family val="2"/>
          </rPr>
          <t xml:space="preserve">
تبخیر سنجی قوریچای داخل محدوده سد</t>
        </r>
      </text>
    </comment>
    <comment ref="O92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 (محدوده درخواستی حدود262هکتار بوده که بعد از کسر محدوده متداخل برای 253هکتار سند مالکیت صادر گردیده است</t>
        </r>
      </text>
    </comment>
    <comment ref="E94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روستای شهریور</t>
        </r>
      </text>
    </comment>
    <comment ref="O97" authorId="0" shapeId="0">
      <text>
        <r>
          <rPr>
            <b/>
            <sz val="9"/>
            <color indexed="81"/>
            <rFont val="Tahoma"/>
            <charset val="178"/>
          </rPr>
          <t>elham zaeri:</t>
        </r>
        <r>
          <rPr>
            <sz val="9"/>
            <color indexed="81"/>
            <rFont val="Tahoma"/>
            <charset val="178"/>
          </rPr>
          <t xml:space="preserve">
پس از کسر محدوده متداخل(درخواست اولیه حدود 75 هکتار بوده است که پس از کسر محدوده متداخل برای حدود 16 هکتار از اراضی سند (مالکیت صادر شده است</t>
        </r>
      </text>
    </comment>
    <comment ref="O98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بعد از کسر محدوده متداخل</t>
        </r>
      </text>
    </comment>
    <comment ref="J11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داخل در سند بستر رودخانه</t>
        </r>
      </text>
    </comment>
    <comment ref="O11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 سند عرصه در قالب بستر رودخانه سنگور چای اخذ گردیده است ( داخل در (سند رودخانه</t>
        </r>
      </text>
    </comment>
    <comment ref="O116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قسمتی از محدوده دارای سند میاشد</t>
        </r>
      </text>
    </comment>
    <comment ref="B117" authorId="1" shapeId="0">
      <text>
        <r>
          <rPr>
            <b/>
            <sz val="9"/>
            <color indexed="81"/>
            <rFont val="Tahoma"/>
            <family val="2"/>
          </rPr>
          <t>abootorab abdolrahimi:</t>
        </r>
        <r>
          <rPr>
            <sz val="9"/>
            <color indexed="81"/>
            <rFont val="Tahoma"/>
            <family val="2"/>
          </rPr>
          <t xml:space="preserve">
سند با رودخانه ارس اخذ خواهد شد</t>
        </r>
      </text>
    </comment>
    <comment ref="B118" authorId="1" shapeId="0">
      <text>
        <r>
          <rPr>
            <b/>
            <sz val="9"/>
            <color indexed="81"/>
            <rFont val="Tahoma"/>
            <family val="2"/>
          </rPr>
          <t>abootorab abdolrahimi:</t>
        </r>
        <r>
          <rPr>
            <sz val="9"/>
            <color indexed="81"/>
            <rFont val="Tahoma"/>
            <family val="2"/>
          </rPr>
          <t xml:space="preserve">
سند همراه با کانال مغان  اخذ خواهد شد.</t>
        </r>
      </text>
    </comment>
    <comment ref="B131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چندین مظهر چشمه</t>
        </r>
      </text>
    </comment>
    <comment ref="B133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ندیم مظهر چشمه</t>
        </r>
      </text>
    </comment>
    <comment ref="B147" authorId="0" shapeId="0">
      <text>
        <r>
          <rPr>
            <b/>
            <sz val="9"/>
            <color indexed="81"/>
            <rFont val="Tahoma"/>
            <family val="2"/>
          </rPr>
          <t>elham zaeri:</t>
        </r>
        <r>
          <rPr>
            <sz val="9"/>
            <color indexed="81"/>
            <rFont val="Tahoma"/>
            <family val="2"/>
          </rPr>
          <t xml:space="preserve">
شامل چندین مظهر چشمه</t>
        </r>
      </text>
    </comment>
  </commentList>
</comments>
</file>

<file path=xl/sharedStrings.xml><?xml version="1.0" encoding="utf-8"?>
<sst xmlns="http://schemas.openxmlformats.org/spreadsheetml/2006/main" count="2346" uniqueCount="550">
  <si>
    <t>نوع سند</t>
  </si>
  <si>
    <t>تاریخ اخذ سند</t>
  </si>
  <si>
    <t>اخذ سند مالکیت</t>
  </si>
  <si>
    <t>درج در سامانه شمیم</t>
  </si>
  <si>
    <t>مساحت ( به متر مربع )</t>
  </si>
  <si>
    <t>شهرستان /طرح عمرانی</t>
  </si>
  <si>
    <t>کاربری</t>
  </si>
  <si>
    <t>نام اموال</t>
  </si>
  <si>
    <t>ردیف</t>
  </si>
  <si>
    <t>تک برگی</t>
  </si>
  <si>
    <t>دارد</t>
  </si>
  <si>
    <t>گرمی</t>
  </si>
  <si>
    <t>اداری</t>
  </si>
  <si>
    <t>ساختمان امور آب گرمی</t>
  </si>
  <si>
    <t>دفترچه ای</t>
  </si>
  <si>
    <t>کوثر</t>
  </si>
  <si>
    <t>ساختمان امور آب کوثر</t>
  </si>
  <si>
    <t>مشگین شهر</t>
  </si>
  <si>
    <t>پارس آباد</t>
  </si>
  <si>
    <t>ساختمان امور آب مغان</t>
  </si>
  <si>
    <t>نیر</t>
  </si>
  <si>
    <t>ساختمان امور آب نیر</t>
  </si>
  <si>
    <t>نمین</t>
  </si>
  <si>
    <t>ساختمان امور آب نمین</t>
  </si>
  <si>
    <t>اردبیل</t>
  </si>
  <si>
    <t>ساختمان اصلی ستاد</t>
  </si>
  <si>
    <t>-</t>
  </si>
  <si>
    <t>ساختمان 16 واحدی</t>
  </si>
  <si>
    <t>خلخال</t>
  </si>
  <si>
    <t>ساختمان امور آب خلخال</t>
  </si>
  <si>
    <t>ساختمان حسابداری مغان</t>
  </si>
  <si>
    <t>بیله سوار</t>
  </si>
  <si>
    <t>اداری -مسکونی</t>
  </si>
  <si>
    <t>کمپ اداری مسکونی بیله سوار</t>
  </si>
  <si>
    <t>کمپ جعفرآباد</t>
  </si>
  <si>
    <t>اصلاندوز</t>
  </si>
  <si>
    <t>کمپ قره قباق اصلاندوز</t>
  </si>
  <si>
    <t>مسکونی</t>
  </si>
  <si>
    <t>مهمانسرا اردبیل (1)</t>
  </si>
  <si>
    <t>مهمانسرا اردبیل (2 )</t>
  </si>
  <si>
    <t>کمپ مسکونی شهید اجاقی</t>
  </si>
  <si>
    <t>سرعین</t>
  </si>
  <si>
    <t>زراعی</t>
  </si>
  <si>
    <t>زمین سرعین</t>
  </si>
  <si>
    <t>تجاری</t>
  </si>
  <si>
    <t>زمین تعمیرگاه مغان</t>
  </si>
  <si>
    <t>طرح</t>
  </si>
  <si>
    <t>پمپاژ یک مغان</t>
  </si>
  <si>
    <t>آبگرم</t>
  </si>
  <si>
    <t>آبگرم بش باجیلار</t>
  </si>
  <si>
    <t>آبگرم شابیل</t>
  </si>
  <si>
    <t>آبگرم ژنرال</t>
  </si>
  <si>
    <t>آبگرم یئل سویی</t>
  </si>
  <si>
    <t>آبگرم پهنلو</t>
  </si>
  <si>
    <t>سد یامچی</t>
  </si>
  <si>
    <t>سدعنبران</t>
  </si>
  <si>
    <t>سد شورابیل</t>
  </si>
  <si>
    <t>سد احمدبیگلو</t>
  </si>
  <si>
    <t>سدکله سر</t>
  </si>
  <si>
    <t>سد گیوی</t>
  </si>
  <si>
    <t>سد بفراجرد</t>
  </si>
  <si>
    <t>سد سقزچی</t>
  </si>
  <si>
    <t>شبکه یامچی</t>
  </si>
  <si>
    <t>شبکه قوریچای</t>
  </si>
  <si>
    <t>شبکه سقزچی</t>
  </si>
  <si>
    <t>شبکه خداآفرین</t>
  </si>
  <si>
    <t>شبکه احمدبیگلو</t>
  </si>
  <si>
    <t>کمپ شهرک مغان</t>
  </si>
  <si>
    <t>آبگرم سردابه</t>
  </si>
  <si>
    <t>ساری سو،اعصاب ،حمام شفا</t>
  </si>
  <si>
    <t>آبگرم گاومیش گلی</t>
  </si>
  <si>
    <t>آبگرم کوثر</t>
  </si>
  <si>
    <t>آبگرم قینرجه</t>
  </si>
  <si>
    <t>آبگرم برجلو</t>
  </si>
  <si>
    <t>آبگرم سقزچی</t>
  </si>
  <si>
    <t>صاحب دیوان</t>
  </si>
  <si>
    <t>ایستگاه نمین</t>
  </si>
  <si>
    <t>ایستگاه هشتجین</t>
  </si>
  <si>
    <t>پمپاژ 3</t>
  </si>
  <si>
    <t>پمپاژ6</t>
  </si>
  <si>
    <t>پمپاژ 7</t>
  </si>
  <si>
    <t>ساختمان پمپاژ کلور</t>
  </si>
  <si>
    <t>ساختمان پمپاژ نمهیل</t>
  </si>
  <si>
    <t>پمپاژ</t>
  </si>
  <si>
    <t>ایستگاه پمپاژ علی بلاغی</t>
  </si>
  <si>
    <t>ایستگاه سامیان</t>
  </si>
  <si>
    <t>ایستگاه لای</t>
  </si>
  <si>
    <t>ایستگاه نیر</t>
  </si>
  <si>
    <t>آبگرم موئیل</t>
  </si>
  <si>
    <t>آبگرم قوتورسویی</t>
  </si>
  <si>
    <t>سد نوشهر</t>
  </si>
  <si>
    <t>سد زمزم</t>
  </si>
  <si>
    <t>سد کل تپه</t>
  </si>
  <si>
    <t>سد گنجگاه</t>
  </si>
  <si>
    <t>سدپردستلو</t>
  </si>
  <si>
    <t>سد لیکوان</t>
  </si>
  <si>
    <t>سد اینچه نو</t>
  </si>
  <si>
    <t>سد قره قیه</t>
  </si>
  <si>
    <t>دهکده توریستی سبلان</t>
  </si>
  <si>
    <t>سد هریس</t>
  </si>
  <si>
    <t>سدخورشید آباد</t>
  </si>
  <si>
    <t>سد عمارت</t>
  </si>
  <si>
    <t>ملک مسکونی(انتقال در قبال بدهی)</t>
  </si>
  <si>
    <t>بلی</t>
  </si>
  <si>
    <t>خیر</t>
  </si>
  <si>
    <t>1393/05/04</t>
  </si>
  <si>
    <t>1387/06/28</t>
  </si>
  <si>
    <t>1384/10/26</t>
  </si>
  <si>
    <t>1385/12/24</t>
  </si>
  <si>
    <t>1372/10/15</t>
  </si>
  <si>
    <t>1398/07/09</t>
  </si>
  <si>
    <t>1393/04/02</t>
  </si>
  <si>
    <t>بلی(اعیانی )</t>
  </si>
  <si>
    <t>1388/06/09</t>
  </si>
  <si>
    <t>1388/06/08</t>
  </si>
  <si>
    <t>1383/04/09</t>
  </si>
  <si>
    <t>1387/07/12</t>
  </si>
  <si>
    <t>1391/05/23</t>
  </si>
  <si>
    <t>1374/06/30</t>
  </si>
  <si>
    <t>1398/11/15</t>
  </si>
  <si>
    <t>1398/08/11</t>
  </si>
  <si>
    <t>310/1772</t>
  </si>
  <si>
    <t>1391/11/29</t>
  </si>
  <si>
    <t>310/8923</t>
  </si>
  <si>
    <t>1399/05/13</t>
  </si>
  <si>
    <t>310/1773</t>
  </si>
  <si>
    <t>1389/04/06</t>
  </si>
  <si>
    <t>ایستگاه تبخیر سنجی</t>
  </si>
  <si>
    <t>1396/10/17</t>
  </si>
  <si>
    <t>108/642</t>
  </si>
  <si>
    <t>ثبت در سادا</t>
  </si>
  <si>
    <t>مساحت اخذ سند شده</t>
  </si>
  <si>
    <t>مساحت(تملیکی)</t>
  </si>
  <si>
    <t>آبگرم ویلادره</t>
  </si>
  <si>
    <t>مرکز پزوهش ویلادره</t>
  </si>
  <si>
    <t>سد سرخاب</t>
  </si>
  <si>
    <t>سد</t>
  </si>
  <si>
    <t>115و163</t>
  </si>
  <si>
    <t>سد آغزمان</t>
  </si>
  <si>
    <t>سد پیرآلقیر</t>
  </si>
  <si>
    <t>سد ینگجه ملامحمد</t>
  </si>
  <si>
    <t>سد شیخ احمد</t>
  </si>
  <si>
    <t>سد تازه کند محمدیه</t>
  </si>
  <si>
    <t>سد اینانلو</t>
  </si>
  <si>
    <t>سد طاووس گلی</t>
  </si>
  <si>
    <t>سد انار</t>
  </si>
  <si>
    <t>سد لنج آباد</t>
  </si>
  <si>
    <t>سد بودجه</t>
  </si>
  <si>
    <t>سد سوها</t>
  </si>
  <si>
    <t>سد سربند</t>
  </si>
  <si>
    <t>شبکه</t>
  </si>
  <si>
    <t>آبرسانی</t>
  </si>
  <si>
    <t>شبکه سبلان</t>
  </si>
  <si>
    <t>310/1771</t>
  </si>
  <si>
    <t>آبگرم قهوه سویی و آبچشم</t>
  </si>
  <si>
    <t>ساختمان پمپاژ مزرعه با راه اختصاصی</t>
  </si>
  <si>
    <t>زمین امامرود - واگذاری قطعی نشده</t>
  </si>
  <si>
    <t>بند آبگیر شرب شهری (ایلاندو)</t>
  </si>
  <si>
    <t>ساختمان جدید الاحداث</t>
  </si>
  <si>
    <t>جمع</t>
  </si>
  <si>
    <t>ایستگاه پمپاژ سد گنجگاه</t>
  </si>
  <si>
    <t>ایستگاه پمپاژ خلیلو</t>
  </si>
  <si>
    <t>ساختمان بهره برداری خلیلو</t>
  </si>
  <si>
    <t>ایستگاه آبی بیگلو</t>
  </si>
  <si>
    <t>سد میل مغان</t>
  </si>
  <si>
    <t>دریاچه شهرک مغان</t>
  </si>
  <si>
    <t>نیروگاه برق آبی مغان</t>
  </si>
  <si>
    <t>تبخیرسنجی آتشگاه</t>
  </si>
  <si>
    <t>تبخیر سنجی نئور</t>
  </si>
  <si>
    <t>تبخیر سنجی عباس آباد</t>
  </si>
  <si>
    <t>تبخیر سنجی اصلاندوز</t>
  </si>
  <si>
    <t>شبکه پایاب گیوی(در حال احداث)</t>
  </si>
  <si>
    <t>دریاچه</t>
  </si>
  <si>
    <t>آبرسانی نمین و عنبران</t>
  </si>
  <si>
    <t>ساختمان امور آب مشگین شهر و تبخیر سنجی</t>
  </si>
  <si>
    <t>سد گیلار لو و تبخیر سنجی</t>
  </si>
  <si>
    <t>سد سبلان و تبخیر سنجی</t>
  </si>
  <si>
    <t>سد قوریچای و تبخیرسنجی</t>
  </si>
  <si>
    <t>زمین جنب بیمارستان امام خمینی</t>
  </si>
  <si>
    <t>زمین چاه شرب</t>
  </si>
  <si>
    <t>نیروگاه</t>
  </si>
  <si>
    <t>162/23</t>
  </si>
  <si>
    <t>اسدبلاغي ويلادره</t>
  </si>
  <si>
    <t>علي گوني بلاغي ويلادره</t>
  </si>
  <si>
    <t>هاشم بلاغي ويلادره</t>
  </si>
  <si>
    <t>چشمه بلاغ ويلادره</t>
  </si>
  <si>
    <t>چاه آرتزين سرعين</t>
  </si>
  <si>
    <t>گوزله خوندي (دودهنه)</t>
  </si>
  <si>
    <t>يل سويي سردابه</t>
  </si>
  <si>
    <t>چخماخلو يدي بلوك</t>
  </si>
  <si>
    <t>لقلي سو يدي بلوك</t>
  </si>
  <si>
    <t>محتبيل سويي يدي بلوك</t>
  </si>
  <si>
    <t>اسماعيل خان گولي يدي بلوك</t>
  </si>
  <si>
    <t>بيوك گول يدي بلوك (پهن سو)</t>
  </si>
  <si>
    <t>سادات خان گلي يدي بلوك</t>
  </si>
  <si>
    <t>ساري سو يدي بلوك</t>
  </si>
  <si>
    <t>چاه آرتزين نير</t>
  </si>
  <si>
    <t>كورعباسلو (آق چاي - آق قلعه)</t>
  </si>
  <si>
    <t>ملك سويي</t>
  </si>
  <si>
    <t>شابيل سرد</t>
  </si>
  <si>
    <t>انزان(شش دهنه)</t>
  </si>
  <si>
    <t>داش حمام</t>
  </si>
  <si>
    <t>تيل شاهرود</t>
  </si>
  <si>
    <t>كليه سو - پير آغاج</t>
  </si>
  <si>
    <t>گورگور</t>
  </si>
  <si>
    <t>آتشگاه</t>
  </si>
  <si>
    <t>آق سو مشگين شهر</t>
  </si>
  <si>
    <t>لاي</t>
  </si>
  <si>
    <t>هشنه پيله رود</t>
  </si>
  <si>
    <t>ساري دره</t>
  </si>
  <si>
    <t>گرده سويي</t>
  </si>
  <si>
    <t>ساري گوني بلاغي (1) و (2) ويلادره</t>
  </si>
  <si>
    <t>ارجستان (1) و(2)</t>
  </si>
  <si>
    <t>دودو(1) و(2) و(3)</t>
  </si>
  <si>
    <t>آبگرم ایلانجیق (1)و(2) و (3)</t>
  </si>
  <si>
    <t>آبگرم ایلاندو(1)و(2) و (3)</t>
  </si>
  <si>
    <t>چشمه</t>
  </si>
  <si>
    <t>138/29</t>
  </si>
  <si>
    <t>1401/02/28</t>
  </si>
  <si>
    <t>1391/08/24</t>
  </si>
  <si>
    <t>بلی(1قطعه)</t>
  </si>
  <si>
    <t>1380/12/27</t>
  </si>
  <si>
    <t>اردبیل(رضی)</t>
  </si>
  <si>
    <t>سد بیگ باغلو</t>
  </si>
  <si>
    <t>ساختمان نگهبانی سد نئور</t>
  </si>
  <si>
    <t>ایستگاه پمپاژ سد سربند و آق زمان</t>
  </si>
  <si>
    <t>1401/07/23</t>
  </si>
  <si>
    <t>اداری -ایستگاه تبخیر سنجی</t>
  </si>
  <si>
    <t>سد- ایستگاه تبخیرسنجی</t>
  </si>
  <si>
    <t>کارگاه -مسکونی</t>
  </si>
  <si>
    <t>1401/08/21</t>
  </si>
  <si>
    <t>73/25681</t>
  </si>
  <si>
    <t>1401/09/02</t>
  </si>
  <si>
    <t>1401/10/25</t>
  </si>
  <si>
    <t>1401/11/26</t>
  </si>
  <si>
    <t>1399/09/11</t>
  </si>
  <si>
    <t>1402/01/31</t>
  </si>
  <si>
    <t>سد تازه کند انگوت</t>
  </si>
  <si>
    <t>شبکه مغان و ایستگاه پمپاز سربند مغان</t>
  </si>
  <si>
    <t>شبکه - پمپاژ</t>
  </si>
  <si>
    <t>پمپاژ8 ، خط انتقال،حوضچه رزروار،کانالهای آبیاری درجه 1</t>
  </si>
  <si>
    <t>انزاب،ایستگاه پمپاژ انزاب سفلی و خط لوله انتقال</t>
  </si>
  <si>
    <t>سد نئور و ساختمان بهره برداری</t>
  </si>
  <si>
    <t>کانال آب آور گیلارلو و بندهای انحرافی</t>
  </si>
  <si>
    <t>بند الماس و کانال آب آور شورابیل</t>
  </si>
  <si>
    <t>بندهای انحرافی سه گانه  و کانال آب آور قوریچای</t>
  </si>
  <si>
    <t>147/2و128/1</t>
  </si>
  <si>
    <t>150/217</t>
  </si>
  <si>
    <t>1402/08/28</t>
  </si>
  <si>
    <t>270/3207</t>
  </si>
  <si>
    <t>1402/09/28</t>
  </si>
  <si>
    <t>280/218</t>
  </si>
  <si>
    <t>1402/11/18</t>
  </si>
  <si>
    <t>1402/11/23</t>
  </si>
  <si>
    <t>آت گلی</t>
  </si>
  <si>
    <t xml:space="preserve">تالاب </t>
  </si>
  <si>
    <t>263/248و262/313و268/86و263/247و265/281و266/78</t>
  </si>
  <si>
    <t>33/35208و33/35209و73/24871</t>
  </si>
  <si>
    <t>16/36و399/164</t>
  </si>
  <si>
    <t>1949/504و1949/501و1950/355</t>
  </si>
  <si>
    <t>47/247و 47/248و 47/246و41/103و45/91و47/245و48/122و47/244و40/57و46/91</t>
  </si>
  <si>
    <t>319/447</t>
  </si>
  <si>
    <t>58/777و58/778و58/779و59/87و60/162و59/86و58/776و56/537و60/161و46/89</t>
  </si>
  <si>
    <t>82/1099</t>
  </si>
  <si>
    <t>361/2</t>
  </si>
  <si>
    <t>1402/12/22</t>
  </si>
  <si>
    <t>1381/12/04</t>
  </si>
  <si>
    <t>1372/09/03</t>
  </si>
  <si>
    <t>1365/12/27</t>
  </si>
  <si>
    <t>145/755</t>
  </si>
  <si>
    <t>152/318و151/178و11/37و152/319و150/195و152/320و145/464</t>
  </si>
  <si>
    <t>1403/02/31</t>
  </si>
  <si>
    <t>20/2481</t>
  </si>
  <si>
    <t>1403/03/09</t>
  </si>
  <si>
    <t>319/509و319/522و319/523</t>
  </si>
  <si>
    <t>1402/06/28  -1403/04/13</t>
  </si>
  <si>
    <t>1401/05/13-1401/07/23</t>
  </si>
  <si>
    <t>1401/05/08-1401/03/09</t>
  </si>
  <si>
    <t>1403/05/09</t>
  </si>
  <si>
    <t>شماره پلاک</t>
  </si>
  <si>
    <t>آدرس</t>
  </si>
  <si>
    <t>کاربری فعلی</t>
  </si>
  <si>
    <t>کاربری طبق سند مالکیت</t>
  </si>
  <si>
    <t>بخش</t>
  </si>
  <si>
    <t>طبیعی</t>
  </si>
  <si>
    <t>1403/06/25</t>
  </si>
  <si>
    <t>نوع  سند (زمین/ساختمان)</t>
  </si>
  <si>
    <t>زمین/ساختمان</t>
  </si>
  <si>
    <t>شماره سند</t>
  </si>
  <si>
    <t>زمین</t>
  </si>
  <si>
    <t>مزروعی</t>
  </si>
  <si>
    <t>048501</t>
  </si>
  <si>
    <t>036800</t>
  </si>
  <si>
    <t>098534</t>
  </si>
  <si>
    <t>069291</t>
  </si>
  <si>
    <t>048638</t>
  </si>
  <si>
    <t>098533</t>
  </si>
  <si>
    <t>تعمیرگاه</t>
  </si>
  <si>
    <t>411598</t>
  </si>
  <si>
    <t>صنعتی</t>
  </si>
  <si>
    <t>090917</t>
  </si>
  <si>
    <t>ساختمان</t>
  </si>
  <si>
    <t>163440</t>
  </si>
  <si>
    <t>775199</t>
  </si>
  <si>
    <t>781075</t>
  </si>
  <si>
    <t>289771</t>
  </si>
  <si>
    <t>607451</t>
  </si>
  <si>
    <t>850326</t>
  </si>
  <si>
    <t>باغ</t>
  </si>
  <si>
    <t>855111</t>
  </si>
  <si>
    <t>873126</t>
  </si>
  <si>
    <t>120/9350</t>
  </si>
  <si>
    <t>82/2192</t>
  </si>
  <si>
    <t>37/1698</t>
  </si>
  <si>
    <t>112/2660</t>
  </si>
  <si>
    <t>270/1170</t>
  </si>
  <si>
    <t>417/2936</t>
  </si>
  <si>
    <t>1320/198</t>
  </si>
  <si>
    <t>112/3002</t>
  </si>
  <si>
    <t>42/11</t>
  </si>
  <si>
    <t>307/2</t>
  </si>
  <si>
    <t>155/334</t>
  </si>
  <si>
    <t>86/10865</t>
  </si>
  <si>
    <t>86/10936</t>
  </si>
  <si>
    <t>309/84</t>
  </si>
  <si>
    <t>112/14629</t>
  </si>
  <si>
    <t>153/1-7</t>
  </si>
  <si>
    <t>فرعی/اصلی</t>
  </si>
  <si>
    <t>36/4588</t>
  </si>
  <si>
    <t xml:space="preserve">587826و587830  </t>
  </si>
  <si>
    <t>ساختمان آبگرم ژنرال</t>
  </si>
  <si>
    <t>789438</t>
  </si>
  <si>
    <t>036705</t>
  </si>
  <si>
    <t>سرعین، آبگرم پهنلو</t>
  </si>
  <si>
    <t>خدمات عمومی</t>
  </si>
  <si>
    <t>807457و780873</t>
  </si>
  <si>
    <t>1391/0/21-1390/02/06</t>
  </si>
  <si>
    <t>150/140و151/57</t>
  </si>
  <si>
    <t>دفترچه ای و تک برگی</t>
  </si>
  <si>
    <t>034814و034874و034873و034813و034876و118720</t>
  </si>
  <si>
    <t>034989و034990و048723</t>
  </si>
  <si>
    <t>163751و163750</t>
  </si>
  <si>
    <t>034199و034198و034197</t>
  </si>
  <si>
    <t>110185</t>
  </si>
  <si>
    <t>289799</t>
  </si>
  <si>
    <t>آبگرم قینرجه نیر</t>
  </si>
  <si>
    <t>012528</t>
  </si>
  <si>
    <t>763970</t>
  </si>
  <si>
    <t>0</t>
  </si>
  <si>
    <t>تاسیسات شهری</t>
  </si>
  <si>
    <t>171364</t>
  </si>
  <si>
    <t>763488</t>
  </si>
  <si>
    <t>764072</t>
  </si>
  <si>
    <t>آبگرم قره شیران (1)و(2)</t>
  </si>
  <si>
    <t>1403/08/30</t>
  </si>
  <si>
    <t>261/832و261/831</t>
  </si>
  <si>
    <t>012571و012570</t>
  </si>
  <si>
    <t>فاقد کاربری</t>
  </si>
  <si>
    <t>049915</t>
  </si>
  <si>
    <t>1403/07/22</t>
  </si>
  <si>
    <t>20و16</t>
  </si>
  <si>
    <t>117106و117103و117102و117104و117105و164262و117101</t>
  </si>
  <si>
    <t>012997</t>
  </si>
  <si>
    <t>118944</t>
  </si>
  <si>
    <t xml:space="preserve"> 118754و118755و118753و118758و118759و118752و118756و118751و118757و118760</t>
  </si>
  <si>
    <t>064824</t>
  </si>
  <si>
    <t>110930</t>
  </si>
  <si>
    <t>مزروعی- اداری</t>
  </si>
  <si>
    <t>187468و176799و176800</t>
  </si>
  <si>
    <t>نیر،کانال آب آور  سد ملااحمد</t>
  </si>
  <si>
    <t>118722و118723و118724و118726و118728و118725و118721و118730و118727و118729</t>
  </si>
  <si>
    <t>782025</t>
  </si>
  <si>
    <t>115756</t>
  </si>
  <si>
    <t>محدوده اراضی روستا قره چاناق الی شهر عنبران</t>
  </si>
  <si>
    <t>کوثر،گیوی سفلی</t>
  </si>
  <si>
    <t>نمین، عنبران، سدعنبران</t>
  </si>
  <si>
    <t>سرعین، روستای ورنیاب، روبروی آبدرمانی ایرانیان</t>
  </si>
  <si>
    <t>سرعین، آبگرم ژنرال</t>
  </si>
  <si>
    <t>نیر، جاده نیر به اردبیل، سد یامچی</t>
  </si>
  <si>
    <t>اردبیل، دریاچه شورابیل</t>
  </si>
  <si>
    <t>خلخال، بفراجرد، سد بفراجرد</t>
  </si>
  <si>
    <t>نمین، روستای سقزچی</t>
  </si>
  <si>
    <t>اردبیل، محدوده روستاهای شام اسبی تا ثمرین</t>
  </si>
  <si>
    <t>اردبیل، روستای وکیل آباد</t>
  </si>
  <si>
    <t>مشگین شهر، مرتع تخته (چاله چوخور)</t>
  </si>
  <si>
    <t>مشگین شهر، روستای صاحب دیوان علیا</t>
  </si>
  <si>
    <t>نمین، جنب اداره منابع آب نمین</t>
  </si>
  <si>
    <t>خلخال، روستای نمهیل</t>
  </si>
  <si>
    <t>اردبیل، روستای سامیان</t>
  </si>
  <si>
    <t>نیر، روستای لای</t>
  </si>
  <si>
    <t>مشگین شهر، روستای موئیل</t>
  </si>
  <si>
    <t>نیر، روستای ایلانجیق</t>
  </si>
  <si>
    <t>نیر، روستای قره شیران</t>
  </si>
  <si>
    <t>اردبیل، دریاچه نئور</t>
  </si>
  <si>
    <t>گرمی، قریه بنه</t>
  </si>
  <si>
    <t>اردبیل(رضی)، روستای کل تپه</t>
  </si>
  <si>
    <t>نیر، روستای توریستی سبلان</t>
  </si>
  <si>
    <t>اردبیل، محدوده روستای الماس تا سد شورابیل</t>
  </si>
  <si>
    <t>نیر، محدوده سد ملااحمد</t>
  </si>
  <si>
    <t>اردبیل، روستای شهریور</t>
  </si>
  <si>
    <t>سرعین، روستای بیله درق</t>
  </si>
  <si>
    <t>نمین، آبی بیگلو</t>
  </si>
  <si>
    <t xml:space="preserve">اردبیل، خیابان عطایی، جنب بیمارستان امام خمینی </t>
  </si>
  <si>
    <t>خلخال،کلور، ابتدای جاده امامزاده عبدالله</t>
  </si>
  <si>
    <t>خلخال، جاده سرچم، بعد از پلیس راه سرچم</t>
  </si>
  <si>
    <t>خلخال، کلور، جنب بخشداری</t>
  </si>
  <si>
    <t>خلخال، هشتجین، خیابان شهید هاشمی نژاد، روبروی آموزش و پروش هشتجین</t>
  </si>
  <si>
    <t xml:space="preserve"> بیله سوار، بخش جعفرآباد، روبروی مسکن مهر</t>
  </si>
  <si>
    <t>اصلاندوز،کمپ قره قباق</t>
  </si>
  <si>
    <t>اراض محدوده از سد میل مغان الی اراضی محدوده بیله سوار</t>
  </si>
  <si>
    <t>اراضی محدوده اصلاندوز الی جعفر آباد</t>
  </si>
  <si>
    <t>اصلاندوز-قشلاق فتحعلی</t>
  </si>
  <si>
    <t>نمین، روستای یزن آباد</t>
  </si>
  <si>
    <t>نمین، روستای انزاب</t>
  </si>
  <si>
    <t>نمین، روستای آغزمان</t>
  </si>
  <si>
    <t>نمین، روستای سوها</t>
  </si>
  <si>
    <t>نمین، روستای سربند</t>
  </si>
  <si>
    <t>نمین، روستای سربند - آغزمان</t>
  </si>
  <si>
    <t>اردبیل، محله هلال احمر، روبروی اداره تعاون،کوچه آبیاری</t>
  </si>
  <si>
    <t>کوثر، خیابان  شهید باهنر، پایین تر از فرمانداری</t>
  </si>
  <si>
    <t>پارس آباد، خیابان امام، میدان سپاه</t>
  </si>
  <si>
    <t>نیر، خیابان امام خمینی، جنب پاسگاه قدیم</t>
  </si>
  <si>
    <t>نمین، خیابن امام خمینی، پایین تر از دادگستری</t>
  </si>
  <si>
    <t>اردبیل، میدان ارتش،شرکت سهامی آب منطقه ای اردبیل</t>
  </si>
  <si>
    <t xml:space="preserve">اردبیل، خیابان ساحلی </t>
  </si>
  <si>
    <t>خلخال، میدان قدس، ابتدای خیابان سیمتری</t>
  </si>
  <si>
    <t>بیله سوار، محله آبیاری، کوچه حافظ، روبروی گمرک بیله سوار</t>
  </si>
  <si>
    <t>اربیل، فاز یک کارشناسان، نیلوفر2و3</t>
  </si>
  <si>
    <t>اردبیل، فاز یک کارشناسان، نیلوفر2و3</t>
  </si>
  <si>
    <t>پارس آباد، خیابان امام، روبروی مرزبانی، پشت پارک شهر</t>
  </si>
  <si>
    <t>پارس آباد، میدان سپاه، روبروی سازمان آب</t>
  </si>
  <si>
    <t>اصلاندوز، روستای تربت کندی اصلاندوز</t>
  </si>
  <si>
    <t>سرعین، خیایان ژنرال، مجتمع آبدرمانی بش باجیلار</t>
  </si>
  <si>
    <t>سرعین، خیابان طالقانی، نبش کوچه شیرزاد</t>
  </si>
  <si>
    <t>گرمی، سدگیلارلو، روبروی روستای گیلارلو</t>
  </si>
  <si>
    <t>گرمی، شهرستان انگوت، پایین تر از روستای عباس علیلو</t>
  </si>
  <si>
    <t>کوثر، جاده قدیم گیوی خلخال،کیلومتر 15</t>
  </si>
  <si>
    <t>نمین، اراضی محدوده ایریل-بریس</t>
  </si>
  <si>
    <t>پارس آباد، جنب اداره آبیاری شهرک</t>
  </si>
  <si>
    <t>نیر، روستای برجلو، چشمه آبگرم قینرجه نیر</t>
  </si>
  <si>
    <t>اصلاندوز، محدوده شهرک شهید غفاری</t>
  </si>
  <si>
    <t>کوثر، جاده سرچم، بالاتر از روستای گنجگاه، کیلومتر شماره 3</t>
  </si>
  <si>
    <t>کوثر، مسیر جاده روستایی پیربوداغ، کیلومتر 15</t>
  </si>
  <si>
    <t>کوثر، شهرستان کوثر، قریه لیکوان</t>
  </si>
  <si>
    <t>کوثر، جاده سرچم،سه راهی فیروز آباد میانه،روستای هریس</t>
  </si>
  <si>
    <t>کوثر، محدوده اراضی گیوی علیا تا روستای سنگ آباد</t>
  </si>
  <si>
    <t>کوثر، جاده سرچم، سه راه گنجگاه،کیلومتر1</t>
  </si>
  <si>
    <t>پارس آباد، محدوده شهرک شهید غفاری</t>
  </si>
  <si>
    <t>پارس آباد، پایین تر از دریاچه شهرک</t>
  </si>
  <si>
    <t>خلخال، روستای انزان</t>
  </si>
  <si>
    <t>خلخال، جاده کلوردرام، قشلاق تیل</t>
  </si>
  <si>
    <t>نیر، روستای سقزچی</t>
  </si>
  <si>
    <t>نیر،روستای برجلو</t>
  </si>
  <si>
    <t>گرمی، اراضی محدوده روستای کله سر</t>
  </si>
  <si>
    <t>گرمی،اراضی محدوده روستای عمارت تا هرسبان</t>
  </si>
  <si>
    <t>مشگین شهر، خیابان شهید قاضی، کوچه آبیاری</t>
  </si>
  <si>
    <t>مشگین شهر،انتهای جاده لاهرود-قوتورسوئی، آبگرم شابیل</t>
  </si>
  <si>
    <t>مشگین شهر، پایین تر از روستای احمد بیگلو</t>
  </si>
  <si>
    <t>مشگین شهر، سه راهی نقدی علیا، نرسیده به روستای آقامراد</t>
  </si>
  <si>
    <t>مشگین شهر، جاده مشگین شهر-کوجنق، نرسیده به سه راهی صاحب دیوان</t>
  </si>
  <si>
    <t>مشگین شهر، جنب آبگیر آب شرب</t>
  </si>
  <si>
    <t>مشگین شهر، انتهای جاده لاهرود-قوتورسوئی</t>
  </si>
  <si>
    <t>مشگین شهر، بالاتر از روستای آقبلاغ</t>
  </si>
  <si>
    <t>مشگین شهر، روستای قره قیه</t>
  </si>
  <si>
    <t>مشگین شهر، جاده مشگین شهر - قینرجه، بالاتر از پرورش ماهی ستوده</t>
  </si>
  <si>
    <t>مشگین شهر، نرسیده به روستای خورشید آباد</t>
  </si>
  <si>
    <t>مشگین شهر، بالاتر از روستای جعفرآباد(قلچخلو)</t>
  </si>
  <si>
    <t>مشگین شهر، روستای انار، جاده انار-قوزلو</t>
  </si>
  <si>
    <t>مشگین شهر، روستای لنج آباد</t>
  </si>
  <si>
    <t>مشگین شهر، جاده مشگین-قوشه، روستای بیگ باغلو</t>
  </si>
  <si>
    <t>مشگین شهر،جاده نیروگاه زمین گرمایی، بالاتر از روستای موئیل</t>
  </si>
  <si>
    <t>مشگین شهر،جاده لاهرود-قوتورسوئی، جنب آبگرم شابیل</t>
  </si>
  <si>
    <t>مشگین شهر، جاده مشگین شهر_قینرجه، بالاتر از روستای دیزو</t>
  </si>
  <si>
    <t>مشگین شهر،جاده لاهرود_قوتور سوئی، سه راهی جاده شابیل به پناهگاه</t>
  </si>
  <si>
    <t>اصلاندوز به طرف کمپ قره قباق، جنب هنگ مرزی</t>
  </si>
  <si>
    <t>بیله سوار، روستای عزیزکندی</t>
  </si>
  <si>
    <t>بیله سوار، جنب باغات کشت و صنعت مغان،  جنب روستای گوردیگر</t>
  </si>
  <si>
    <t>بیله سوار، جنب تصفیه خانه آب شرب</t>
  </si>
  <si>
    <t>اصلاندوز، جنب روستای گدایلو</t>
  </si>
  <si>
    <t>اصلاندوز، داخل محدوده سد میل مغان</t>
  </si>
  <si>
    <t>مشگین شهر،روستای پیرازمیان، نقدی علیا، مسیر ارجق-لمبر-دده بیگلو</t>
  </si>
  <si>
    <t>مشگین شهر، جاده مشگین-قینرجه، بالاتر از بند آبگیر شرب</t>
  </si>
  <si>
    <t>سرعین، چهاراه قهوه سوئی</t>
  </si>
  <si>
    <t>سرعین،بالاتر از میدان گاومیش گلی، خیابان ولیعصر</t>
  </si>
  <si>
    <t>سرعین، میدان ولیعصر</t>
  </si>
  <si>
    <t>سرعین، روستای ارجستان</t>
  </si>
  <si>
    <t>سرعین، پیست اسکی دامنه های سبلان</t>
  </si>
  <si>
    <t>سرعین، روستای آتشگاه</t>
  </si>
  <si>
    <t>سرعین، روستای بیله درق، آبدرمانی بیله درق</t>
  </si>
  <si>
    <t>نیر، جنب آبگرم قینرجه نیر</t>
  </si>
  <si>
    <t>نیر، روستای اینانلو</t>
  </si>
  <si>
    <t>نیر، روستای کورعباسلو</t>
  </si>
  <si>
    <t>اردبیل، اراضی روستای آراللو و نوشهر و ...</t>
  </si>
  <si>
    <t>اردبیل، اراضی محدوده روستای نوشهر</t>
  </si>
  <si>
    <t>اردبیل، اراضی محدوده روستای ملا احمد</t>
  </si>
  <si>
    <t>اردبیل، اراضی محدوده روستای پیرآلقیر</t>
  </si>
  <si>
    <t>اردبیل، محدوده روستای ینگجه ملامحمد</t>
  </si>
  <si>
    <t>اردبیل، اراضی محدوده روستای شیخ احمد</t>
  </si>
  <si>
    <t>اردبیل، اراضی محدوده روستای تازه کند محمدیه</t>
  </si>
  <si>
    <t>اردبیل، روستای عباس آباد</t>
  </si>
  <si>
    <t>اردبیل، ملا باشی</t>
  </si>
  <si>
    <t>اردبیل، بالادست سردابه</t>
  </si>
  <si>
    <t>اردبیل، روستای پیله رود</t>
  </si>
  <si>
    <t>اردبیل، روستای گرده</t>
  </si>
  <si>
    <t>اردبیل، نئور</t>
  </si>
  <si>
    <t>سرعین، ساری دره</t>
  </si>
  <si>
    <t>049545</t>
  </si>
  <si>
    <t>1403/11/10</t>
  </si>
  <si>
    <t>سرعین، خیابان دانش، آبگرم گاومیش گلی</t>
  </si>
  <si>
    <t>310/13280</t>
  </si>
  <si>
    <t>133001</t>
  </si>
  <si>
    <t>1403/12/16</t>
  </si>
  <si>
    <t>133003</t>
  </si>
  <si>
    <t>مختصات جغرافیایی</t>
  </si>
  <si>
    <t>طول جغرافیایی (X)</t>
  </si>
  <si>
    <t>عرض جغرافیایی (Y)</t>
  </si>
  <si>
    <t>zone</t>
  </si>
  <si>
    <t>4213444</t>
  </si>
  <si>
    <t>39</t>
  </si>
  <si>
    <t>4362523</t>
  </si>
  <si>
    <t>4372485</t>
  </si>
  <si>
    <t>4393021</t>
  </si>
  <si>
    <t>38</t>
  </si>
  <si>
    <t>4246291</t>
  </si>
  <si>
    <t>4226854</t>
  </si>
  <si>
    <t>4226820</t>
  </si>
  <si>
    <t>4330539</t>
  </si>
  <si>
    <t>4214542</t>
  </si>
  <si>
    <t>4233491</t>
  </si>
  <si>
    <t>4246234</t>
  </si>
  <si>
    <t>4229599</t>
  </si>
  <si>
    <t>4206682</t>
  </si>
  <si>
    <t>4240611</t>
  </si>
  <si>
    <t>4174435</t>
  </si>
  <si>
    <t>255/330و255/334</t>
  </si>
  <si>
    <t>012569و 013489</t>
  </si>
  <si>
    <t>1403/08/30-1404/02/31</t>
  </si>
  <si>
    <t>058466</t>
  </si>
  <si>
    <t>1404/03/10</t>
  </si>
  <si>
    <t>نیر، اراضی روستای سرخاب-مزرعه میدان</t>
  </si>
  <si>
    <t>277/3و278/158</t>
  </si>
  <si>
    <t>013490و013491</t>
  </si>
  <si>
    <t>1404/04/22و1404/04/22</t>
  </si>
  <si>
    <t>115740</t>
  </si>
  <si>
    <t>1399/09/18</t>
  </si>
  <si>
    <t>اردبیل، خیابان صیاد شیرازی، ساختمان امور آب شهرستان اردبیل</t>
  </si>
  <si>
    <t>5524/44</t>
  </si>
  <si>
    <t>244279</t>
  </si>
  <si>
    <t>1404/08/28</t>
  </si>
  <si>
    <t>لیست اراضی و املاک شرکت آب منطقه ای اردبیل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</si>
</sst>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0"/>
      <name val="B Nazanin"/>
      <charset val="178"/>
    </font>
    <font>
      <u/>
      <sz val="11"/>
      <color theme="10"/>
      <name val="Calibri"/>
      <family val="2"/>
      <charset val="17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B Nazanin"/>
      <charset val="178"/>
    </font>
    <font>
      <sz val="10"/>
      <name val="Arial"/>
      <family val="2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sz val="9"/>
      <color indexed="81"/>
      <name val="Tahoma"/>
      <charset val="178"/>
    </font>
    <font>
      <b/>
      <sz val="9"/>
      <color indexed="81"/>
      <name val="Tahoma"/>
      <charset val="178"/>
    </font>
    <font>
      <sz val="11"/>
      <color indexed="81"/>
      <name val="B Mitra"/>
      <charset val="178"/>
    </font>
    <font>
      <sz val="12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theme="8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2" fillId="3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8" fillId="2" borderId="6" xfId="0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shrinkToFit="1"/>
    </xf>
    <xf numFmtId="2" fontId="8" fillId="2" borderId="6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2" fontId="8" fillId="2" borderId="6" xfId="0" applyNumberFormat="1" applyFont="1" applyFill="1" applyBorder="1" applyAlignment="1">
      <alignment horizontal="center" vertical="center" shrinkToFit="1"/>
    </xf>
    <xf numFmtId="49" fontId="8" fillId="2" borderId="6" xfId="0" applyNumberFormat="1" applyFont="1" applyFill="1" applyBorder="1" applyAlignment="1">
      <alignment horizontal="center"/>
    </xf>
    <xf numFmtId="14" fontId="8" fillId="2" borderId="6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  <xf numFmtId="0" fontId="8" fillId="2" borderId="5" xfId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4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shrinkToFit="1"/>
    </xf>
    <xf numFmtId="49" fontId="8" fillId="2" borderId="6" xfId="0" applyNumberFormat="1" applyFont="1" applyFill="1" applyBorder="1" applyAlignment="1">
      <alignment horizontal="center" vertical="center" shrinkToFit="1"/>
    </xf>
    <xf numFmtId="2" fontId="8" fillId="2" borderId="6" xfId="0" applyNumberFormat="1" applyFont="1" applyFill="1" applyBorder="1" applyAlignment="1">
      <alignment horizontal="center"/>
    </xf>
    <xf numFmtId="1" fontId="8" fillId="2" borderId="4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3" fontId="9" fillId="2" borderId="2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/>
    </xf>
    <xf numFmtId="0" fontId="8" fillId="2" borderId="0" xfId="0" applyFont="1" applyFill="1"/>
    <xf numFmtId="0" fontId="6" fillId="0" borderId="7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&#1578;&#1589;&#1608;&#1740;&#1585;%20&#1575;&#1587;&#1606;&#1575;&#1583;%20&#1605;&#1575;&#1604;&#1705;&#1740;&#1578;\&#1570;&#1576;&#1711;&#1585;&#1605;\&#1688;&#1606;&#1585;&#1575;&#1604;\Binder1.pdf" TargetMode="External"/><Relationship Id="rId18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606;&#1740;&#1585;\&#1587;&#1606;&#1583;%20&#1575;&#1605;&#1608;&#1585;%20&#1570;&#1576;%20&#1606;&#1610;&#1585;.tif" TargetMode="External"/><Relationship Id="rId26" Type="http://schemas.openxmlformats.org/officeDocument/2006/relationships/hyperlink" Target="&#1578;&#1589;&#1608;&#1740;&#1585;%20&#1575;&#1587;&#1606;&#1575;&#1583;%20&#1605;&#1575;&#1604;&#1705;&#1740;&#1578;\&#1587;&#1583;\&#1587;&#1583;%20&#1740;&#1575;&#1605;&#1670;&#1740;%20&#1606;&#1740;&#1585;" TargetMode="External"/><Relationship Id="rId39" Type="http://schemas.openxmlformats.org/officeDocument/2006/relationships/vmlDrawing" Target="../drawings/vmlDrawing1.vml"/><Relationship Id="rId21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605;&#1594;&#1575;&#1606;\Binder1.pdf" TargetMode="External"/><Relationship Id="rId34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583;&#1575;&#1585;&#1607;%20&#1605;&#1606;&#1575;&#1576;&#1593;%20&#1570;&#1576;%20&#1582;&#1604;&#1582;&#1575;&#1604;\&#1587;&#1606;&#1583;%20&#1575;&#1583;&#1575;&#1585;&#1607;%20&#1582;&#1604;&#1582;&#1575;&#1604;.pdf" TargetMode="External"/><Relationship Id="rId7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705;&#1605;&#1662;%20&#1588;&#1607;&#1740;&#1583;%20&#1575;&#1580;&#1575;&#1602;&#1740;\Binder1.pdf" TargetMode="External"/><Relationship Id="rId12" Type="http://schemas.openxmlformats.org/officeDocument/2006/relationships/hyperlink" Target="&#1578;&#1589;&#1608;&#1740;&#1585;%20&#1575;&#1587;&#1606;&#1575;&#1583;%20&#1605;&#1575;&#1604;&#1705;&#1740;&#1578;\&#1586;&#1605;&#1740;&#1606;\&#1662;&#1575;&#1585;&#1587;%20&#1570;&#1576;&#1575;&#1583;%20-&#1578;&#1593;&#1605;&#1740;&#1585;&#1711;&#1575;&#1607;\Binder1.pdf" TargetMode="External"/><Relationship Id="rId17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711;&#1585;&#1605;&#1740;\Binder1.pdf" TargetMode="External"/><Relationship Id="rId25" Type="http://schemas.openxmlformats.org/officeDocument/2006/relationships/hyperlink" Target="&#1578;&#1589;&#1608;&#1740;&#1585;%20&#1575;&#1587;&#1606;&#1575;&#1583;%20&#1605;&#1575;&#1604;&#1705;&#1740;&#1578;\&#1570;&#1576;&#1711;&#1585;&#1605;\&#1570;&#1576;&#1711;&#1585;&#1605;%20&#1608;&#1740;&#1604;&#1607;%20&#1583;&#1585;&#1607;" TargetMode="External"/><Relationship Id="rId33" Type="http://schemas.openxmlformats.org/officeDocument/2006/relationships/hyperlink" Target="&#1578;&#1589;&#1608;&#1740;&#1585;%20&#1575;&#1587;&#1606;&#1575;&#1583;%20&#1605;&#1575;&#1604;&#1705;&#1740;&#1578;\&#1588;&#1576;&#1705;&#1607;\&#1705;&#1575;&#1606;&#1575;&#1604;%20&#1570;&#1576;%20&#1570;&#1608;&#1585;%20&#1605;&#1604;&#1575;&#1575;&#1581;&#1605;&#1583;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&#1578;&#1589;&#1608;&#1740;&#1585;%20&#1575;&#1587;&#1606;&#1575;&#1583;%20&#1605;&#1575;&#1604;&#1705;&#1740;&#1578;\&#1570;&#1576;&#1711;&#1585;&#1605;\&#1588;&#1575;&#1576;&#1740;&#1604;\1.tif" TargetMode="External"/><Relationship Id="rId16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87;&#1575;&#1582;&#1578;&#1605;&#1575;&#1606;%20&#1581;&#1587;&#1575;&#1576;&#1583;&#1575;&#1585;&#1740;\Binder1.pdf" TargetMode="External"/><Relationship Id="rId20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87;&#1575;&#1582;&#1578;&#1605;&#1575;&#1606;%20&#1587;&#1578;&#1575;&#1583;\Binder1.pdf" TargetMode="External"/><Relationship Id="rId29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606;&#1605;&#1740;&#1606;" TargetMode="External"/><Relationship Id="rId1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605;&#1587;&#1705;&#1608;&#1606;&#1740;%20&#1588;&#1607;&#1585;&#1740;&#1608;&#1585;\&#1588;&#1607;&#1585;&#1740;&#1608;&#1585;1%20001.jpg" TargetMode="External"/><Relationship Id="rId6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605;&#1607;&#1605;&#1575;&#1606;&#1587;&#1585;&#1575;%20&#1705;&#1575;&#1585;&#1588;&#1606;&#1575;&#1587;&#1575;&#1606;%201" TargetMode="External"/><Relationship Id="rId11" Type="http://schemas.openxmlformats.org/officeDocument/2006/relationships/hyperlink" Target="&#1578;&#1589;&#1608;&#1740;&#1585;%20&#1575;&#1587;&#1606;&#1575;&#1583;%20&#1605;&#1575;&#1604;&#1705;&#1740;&#1578;\&#1586;&#1605;&#1740;&#1606;\&#1662;&#1605;&#1662;&#1575;&#1688;%201%20&#1575;&#1589;&#1604;&#1575;&#1606;&#1583;&#1608;&#1586;\Binder1.pdf" TargetMode="External"/><Relationship Id="rId24" Type="http://schemas.openxmlformats.org/officeDocument/2006/relationships/hyperlink" Target="&#1578;&#1589;&#1608;&#1740;&#1585;%20&#1575;&#1587;&#1606;&#1575;&#1583;%20&#1605;&#1575;&#1604;&#1705;&#1740;&#1578;\&#1587;&#1583;\&#1588;&#1608;&#1585;&#1575;&#1576;&#1740;&#1604;" TargetMode="External"/><Relationship Id="rId32" Type="http://schemas.openxmlformats.org/officeDocument/2006/relationships/hyperlink" Target="&#1578;&#1589;&#1608;&#1740;&#1585;%20&#1575;&#1587;&#1606;&#1575;&#1583;%20&#1605;&#1575;&#1604;&#1705;&#1740;&#1578;\&#1587;&#1583;\&#1587;&#1583;%20&#1576;&#1601;&#1585;&#1575;&#1580;&#1585;&#1583;" TargetMode="External"/><Relationship Id="rId37" Type="http://schemas.openxmlformats.org/officeDocument/2006/relationships/hyperlink" Target="&#1578;&#1589;&#1608;&#1740;&#1585;%20&#1575;&#1587;&#1606;&#1575;&#1583;%20&#1605;&#1575;&#1604;&#1705;&#1740;&#1578;\&#1570;&#1576;&#1711;&#1585;&#1605;\&#1740;&#1604;%20&#1587;&#1608;&#1574;&#1740;.tif" TargetMode="External"/><Relationship Id="rId40" Type="http://schemas.openxmlformats.org/officeDocument/2006/relationships/comments" Target="../comments1.xml"/><Relationship Id="rId5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605;&#1607;&#1605;&#1575;&#1606;&#1587;&#1585;&#1575;%20&#1705;&#1575;&#1585;&#1588;&#1606;&#1575;&#1587;&#1575;&#1606;%202" TargetMode="External"/><Relationship Id="rId15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705;&#1605;&#1662;%20&#1576;&#1740;&#1604;&#1607;%20&#1587;&#1608;&#1575;&#1585;\001.jpg" TargetMode="External"/><Relationship Id="rId23" Type="http://schemas.openxmlformats.org/officeDocument/2006/relationships/hyperlink" Target="&#1578;&#1589;&#1608;&#1740;&#1585;%20&#1575;&#1587;&#1606;&#1575;&#1583;%20&#1605;&#1575;&#1604;&#1705;&#1740;&#1578;\&#1587;&#1583;\&#1606;&#1574;&#1608;&#1585;" TargetMode="External"/><Relationship Id="rId28" Type="http://schemas.openxmlformats.org/officeDocument/2006/relationships/hyperlink" Target="&#1578;&#1589;&#1608;&#1740;&#1585;%20&#1575;&#1587;&#1606;&#1575;&#1583;%20&#1605;&#1575;&#1604;&#1705;&#1740;&#1578;\&#1575;&#1740;&#1587;&#1578;&#1711;&#1575;&#1607;%20&#1578;&#1576;&#1582;&#1740;&#1585;%20&#1587;&#1606;&#1580;&#1740;\&#1578;&#1576;&#1582;&#1740;&#1585;%20&#1587;&#1606;&#1580;&#1740;%20&#1606;&#1605;&#1740;&#1606;" TargetMode="External"/><Relationship Id="rId36" Type="http://schemas.openxmlformats.org/officeDocument/2006/relationships/hyperlink" Target="&#1578;&#1589;&#1608;&#1740;&#1585;%20&#1575;&#1587;&#1606;&#1575;&#1583;%20&#1605;&#1575;&#1604;&#1705;&#1740;&#1578;\&#1587;&#1583;\&#1587;&#1583;%20&#1575;&#1581;&#1605;&#1583;%20&#1576;&#1740;&#1711;&#1604;&#1608;" TargetMode="External"/><Relationship Id="rId10" Type="http://schemas.openxmlformats.org/officeDocument/2006/relationships/hyperlink" Target="&#1578;&#1589;&#1608;&#1740;&#1585;%20&#1575;&#1587;&#1606;&#1575;&#1583;%20&#1605;&#1575;&#1604;&#1705;&#1740;&#1578;\&#1586;&#1605;&#1740;&#1606;\&#1586;&#1605;&#1740;&#1606;%20&#1587;&#1585;&#1593;&#1740;&#1606;%20-&#1580;&#1606;&#1576;%20&#1578;&#1593;&#1575;&#1608;&#1606;&#1740;%20&#1585;&#1608;&#1587;&#1578;&#1575;&#1740;&#1740;\Binder1.pdf" TargetMode="External"/><Relationship Id="rId19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705;&#1608;&#1579;&#1585;\&#1587;&#1606;&#1583;%20&#1587;&#1575;&#1582;&#1578;&#1605;&#1575;&#1606;%20&#1575;&#1605;&#1608;&#1585;%20&#1570;&#1576;%20&#1705;&#1608;&#1579;&#1585;.tif" TargetMode="External"/><Relationship Id="rId31" Type="http://schemas.openxmlformats.org/officeDocument/2006/relationships/hyperlink" Target="&#1578;&#1589;&#1608;&#1740;&#1585;%20&#1575;&#1587;&#1606;&#1575;&#1583;%20&#1605;&#1575;&#1604;&#1705;&#1740;&#1578;\&#1570;&#1576;&#1711;&#1585;&#1605;\&#1588;&#1575;&#1576;&#1740;&#1604;" TargetMode="External"/><Relationship Id="rId4" Type="http://schemas.openxmlformats.org/officeDocument/2006/relationships/hyperlink" Target="&#1578;&#1589;&#1608;&#1740;&#1585;%20&#1575;&#1587;&#1606;&#1575;&#1583;%20&#1605;&#1575;&#1604;&#1705;&#1740;&#1578;\&#1570;&#1576;&#1711;&#1585;&#1605;\&#1576;&#1588;%20&#1576;&#1575;&#1580;&#1740;&#1604;&#1575;&#1585;.tif" TargetMode="External"/><Relationship Id="rId9" Type="http://schemas.openxmlformats.org/officeDocument/2006/relationships/hyperlink" Target="&#1578;&#1589;&#1608;&#1740;&#1585;%20&#1575;&#1587;&#1606;&#1575;&#1583;%20&#1605;&#1575;&#1604;&#1705;&#1740;&#1578;\&#1587;&#1583;\&#1587;&#1583;%20&#1711;&#1740;&#1604;&#1575;&#1585;&#1604;&#1608;" TargetMode="External"/><Relationship Id="rId14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705;&#1605;&#1662;%20&#1602;&#1585;&#1607;%20&#1602;&#1576;&#1575;&#1602;%20(&#1575;&#1593;&#1740;&#1575;&#1606;&#1740;%20)\Binder1.pdf" TargetMode="External"/><Relationship Id="rId22" Type="http://schemas.openxmlformats.org/officeDocument/2006/relationships/hyperlink" Target="&#1578;&#1589;&#1608;&#1740;&#1585;%20&#1575;&#1587;&#1606;&#1575;&#1583;%20&#1605;&#1575;&#1604;&#1705;&#1740;&#1578;\&#1587;&#1575;&#1582;&#1578;&#1605;&#1575;&#1606;%20&#1575;&#1583;&#1575;&#1585;&#1740;\&#1575;&#1605;&#1608;&#1585;%20&#1570;&#1576;%20&#1605;&#1588;&#1711;&#1740;&#1606;%20&#1588;&#1607;&#1585;\Binder1.pdf" TargetMode="External"/><Relationship Id="rId27" Type="http://schemas.openxmlformats.org/officeDocument/2006/relationships/hyperlink" Target="&#1578;&#1589;&#1608;&#1740;&#1585;%20&#1575;&#1587;&#1606;&#1575;&#1583;%20&#1605;&#1575;&#1604;&#1705;&#1740;&#1578;\&#1575;&#1740;&#1587;&#1578;&#1711;&#1575;&#1607;%20&#1578;&#1576;&#1582;&#1740;&#1585;%20&#1587;&#1606;&#1580;&#1740;\&#1586;&#1605;&#1740;&#1606;%20&#1570;&#1576;&#1740;%20&#1576;&#1740;&#1711;&#1604;&#1608;" TargetMode="External"/><Relationship Id="rId30" Type="http://schemas.openxmlformats.org/officeDocument/2006/relationships/hyperlink" Target="&#1578;&#1589;&#1608;&#1740;&#1585;%20&#1575;&#1587;&#1606;&#1575;&#1583;%20&#1605;&#1575;&#1604;&#1705;&#1740;&#1578;\&#1588;&#1576;&#1705;&#1607;\&#1705;&#1575;&#1606;&#1575;&#1604;%20&#1570;&#1576;%20&#1570;&#1608;&#1585;%20&#1605;&#1604;&#1575;&#1575;&#1581;&#1605;&#1583;" TargetMode="External"/><Relationship Id="rId35" Type="http://schemas.openxmlformats.org/officeDocument/2006/relationships/hyperlink" Target="&#1578;&#1589;&#1608;&#1740;&#1585;%20&#1575;&#1587;&#1606;&#1575;&#1583;%20&#1605;&#1575;&#1604;&#1705;&#1740;&#1578;\&#1587;&#1583;\&#1587;&#1583;%20&#1605;&#1604;&#1575;&#1575;&#1581;&#1605;&#1583;(&#1602;&#1608;&#1585;&#1740;&#1670;&#1575;&#1740;" TargetMode="External"/><Relationship Id="rId8" Type="http://schemas.openxmlformats.org/officeDocument/2006/relationships/hyperlink" Target="&#1578;&#1589;&#1608;&#1740;&#1585;%20&#1575;&#1587;&#1606;&#1575;&#1583;%20&#1605;&#1575;&#1604;&#1705;&#1740;&#1578;\&#1705;&#1605;&#1662;%20&#1608;%20&#1605;&#1607;&#1605;&#1575;&#1606;&#1587;&#1585;&#1575;\&#1705;&#1605;&#1662;%20&#1582;&#1583;&#1575;&#1570;&#1601;&#1585;&#1740;&#1606;%20-&#1580;&#1593;&#1601;&#1585;%20&#1570;&#1576;&#1575;&#1583;\Binder1.pdf" TargetMode="External"/><Relationship Id="rId3" Type="http://schemas.openxmlformats.org/officeDocument/2006/relationships/hyperlink" Target="&#1578;&#1589;&#1608;&#1740;&#1585;%20&#1575;&#1587;&#1606;&#1575;&#1583;%20&#1605;&#1575;&#1604;&#1705;&#1740;&#1578;\&#1570;&#1576;&#1711;&#1585;&#1605;\&#1740;&#1604;%20&#1587;&#1608;&#1574;&#1740;.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69"/>
  <sheetViews>
    <sheetView rightToLeft="1" tabSelected="1" topLeftCell="A145" zoomScale="106" zoomScaleNormal="106" workbookViewId="0">
      <selection activeCell="F18" sqref="F18"/>
    </sheetView>
  </sheetViews>
  <sheetFormatPr defaultColWidth="9" defaultRowHeight="18" x14ac:dyDescent="0.45"/>
  <cols>
    <col min="1" max="1" width="6.7109375" style="3" customWidth="1"/>
    <col min="2" max="2" width="35.7109375" style="3" customWidth="1"/>
    <col min="3" max="3" width="19" style="3" customWidth="1"/>
    <col min="4" max="4" width="14.7109375" style="3" customWidth="1"/>
    <col min="5" max="5" width="17.28515625" style="3" customWidth="1"/>
    <col min="6" max="6" width="45.28515625" style="3" customWidth="1"/>
    <col min="7" max="8" width="13.7109375" style="2" customWidth="1"/>
    <col min="9" max="10" width="15.7109375" style="3" customWidth="1"/>
    <col min="11" max="12" width="13.28515625" style="3" customWidth="1"/>
    <col min="13" max="13" width="9" style="3" customWidth="1"/>
    <col min="14" max="15" width="9.7109375" style="3" customWidth="1"/>
    <col min="16" max="16" width="13.85546875" style="3" customWidth="1"/>
    <col min="17" max="17" width="14.28515625" style="3" customWidth="1"/>
    <col min="18" max="18" width="21.7109375" style="3" customWidth="1"/>
    <col min="19" max="19" width="20.28515625" style="3" customWidth="1"/>
    <col min="20" max="20" width="12.42578125" style="1" customWidth="1"/>
    <col min="21" max="16384" width="9" style="1"/>
  </cols>
  <sheetData>
    <row r="1" spans="1:20" ht="33.75" x14ac:dyDescent="0.85">
      <c r="A1" s="52" t="s">
        <v>549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</row>
    <row r="2" spans="1:20" s="2" customFormat="1" ht="26.25" customHeight="1" x14ac:dyDescent="0.25">
      <c r="A2" s="55" t="s">
        <v>8</v>
      </c>
      <c r="B2" s="55" t="s">
        <v>7</v>
      </c>
      <c r="C2" s="60" t="s">
        <v>6</v>
      </c>
      <c r="D2" s="60"/>
      <c r="E2" s="55" t="s">
        <v>5</v>
      </c>
      <c r="F2" s="55" t="s">
        <v>280</v>
      </c>
      <c r="G2" s="57" t="s">
        <v>279</v>
      </c>
      <c r="H2" s="58"/>
      <c r="I2" s="57" t="s">
        <v>4</v>
      </c>
      <c r="J2" s="58"/>
      <c r="K2" s="57" t="s">
        <v>513</v>
      </c>
      <c r="L2" s="59"/>
      <c r="M2" s="58"/>
      <c r="N2" s="55" t="s">
        <v>3</v>
      </c>
      <c r="O2" s="55" t="s">
        <v>2</v>
      </c>
      <c r="P2" s="55" t="s">
        <v>286</v>
      </c>
      <c r="Q2" s="55" t="s">
        <v>288</v>
      </c>
      <c r="R2" s="55" t="s">
        <v>1</v>
      </c>
      <c r="S2" s="55" t="s">
        <v>0</v>
      </c>
      <c r="T2" s="60" t="s">
        <v>130</v>
      </c>
    </row>
    <row r="3" spans="1:20" s="2" customFormat="1" ht="35.25" customHeight="1" x14ac:dyDescent="0.25">
      <c r="A3" s="56"/>
      <c r="B3" s="56"/>
      <c r="C3" s="12" t="s">
        <v>281</v>
      </c>
      <c r="D3" s="12" t="s">
        <v>282</v>
      </c>
      <c r="E3" s="56"/>
      <c r="F3" s="56"/>
      <c r="G3" s="12" t="s">
        <v>327</v>
      </c>
      <c r="H3" s="14" t="s">
        <v>283</v>
      </c>
      <c r="I3" s="5" t="s">
        <v>132</v>
      </c>
      <c r="J3" s="5" t="s">
        <v>131</v>
      </c>
      <c r="K3" s="45" t="s">
        <v>514</v>
      </c>
      <c r="L3" s="45" t="s">
        <v>515</v>
      </c>
      <c r="M3" s="45" t="s">
        <v>516</v>
      </c>
      <c r="N3" s="56"/>
      <c r="O3" s="56"/>
      <c r="P3" s="56"/>
      <c r="Q3" s="56"/>
      <c r="R3" s="56"/>
      <c r="S3" s="56"/>
      <c r="T3" s="60"/>
    </row>
    <row r="4" spans="1:20" s="4" customFormat="1" x14ac:dyDescent="0.45">
      <c r="A4" s="7">
        <v>1</v>
      </c>
      <c r="B4" s="7" t="s">
        <v>13</v>
      </c>
      <c r="C4" s="7" t="s">
        <v>12</v>
      </c>
      <c r="D4" s="7" t="s">
        <v>26</v>
      </c>
      <c r="E4" s="7" t="s">
        <v>11</v>
      </c>
      <c r="F4" s="11" t="s">
        <v>418</v>
      </c>
      <c r="G4" s="15" t="s">
        <v>311</v>
      </c>
      <c r="H4" s="13">
        <v>20</v>
      </c>
      <c r="I4" s="7">
        <v>10429</v>
      </c>
      <c r="J4" s="7">
        <f>10429</f>
        <v>10429</v>
      </c>
      <c r="K4" s="46">
        <v>246102</v>
      </c>
      <c r="L4" s="46">
        <v>4325737</v>
      </c>
      <c r="M4" s="46">
        <v>39</v>
      </c>
      <c r="N4" s="7" t="s">
        <v>103</v>
      </c>
      <c r="O4" s="7" t="s">
        <v>103</v>
      </c>
      <c r="P4" s="7" t="s">
        <v>287</v>
      </c>
      <c r="Q4" s="22" t="s">
        <v>294</v>
      </c>
      <c r="R4" s="23" t="s">
        <v>105</v>
      </c>
      <c r="S4" s="25" t="s">
        <v>9</v>
      </c>
      <c r="T4" s="9" t="s">
        <v>103</v>
      </c>
    </row>
    <row r="5" spans="1:20" s="4" customFormat="1" x14ac:dyDescent="0.45">
      <c r="A5" s="7">
        <f>A4+1</f>
        <v>2</v>
      </c>
      <c r="B5" s="7" t="s">
        <v>16</v>
      </c>
      <c r="C5" s="7" t="s">
        <v>12</v>
      </c>
      <c r="D5" s="7" t="s">
        <v>26</v>
      </c>
      <c r="E5" s="7" t="s">
        <v>15</v>
      </c>
      <c r="F5" s="11" t="s">
        <v>419</v>
      </c>
      <c r="G5" s="15" t="s">
        <v>312</v>
      </c>
      <c r="H5" s="13">
        <v>8</v>
      </c>
      <c r="I5" s="24">
        <v>1050</v>
      </c>
      <c r="J5" s="7">
        <v>1050</v>
      </c>
      <c r="K5" s="46">
        <v>265594</v>
      </c>
      <c r="L5" s="46">
        <v>4173867</v>
      </c>
      <c r="M5" s="46">
        <v>39</v>
      </c>
      <c r="N5" s="7" t="s">
        <v>103</v>
      </c>
      <c r="O5" s="7" t="s">
        <v>103</v>
      </c>
      <c r="P5" s="7" t="s">
        <v>289</v>
      </c>
      <c r="Q5" s="22">
        <v>107528</v>
      </c>
      <c r="R5" s="7" t="s">
        <v>106</v>
      </c>
      <c r="S5" s="42" t="s">
        <v>9</v>
      </c>
      <c r="T5" s="9" t="s">
        <v>103</v>
      </c>
    </row>
    <row r="6" spans="1:20" s="4" customFormat="1" x14ac:dyDescent="0.45">
      <c r="A6" s="7">
        <f t="shared" ref="A6:A69" si="0">A5+1</f>
        <v>3</v>
      </c>
      <c r="B6" s="7" t="s">
        <v>174</v>
      </c>
      <c r="C6" s="7" t="s">
        <v>227</v>
      </c>
      <c r="D6" s="7" t="s">
        <v>290</v>
      </c>
      <c r="E6" s="7" t="s">
        <v>17</v>
      </c>
      <c r="F6" s="11" t="s">
        <v>455</v>
      </c>
      <c r="G6" s="15" t="s">
        <v>313</v>
      </c>
      <c r="H6" s="13">
        <v>13</v>
      </c>
      <c r="I6" s="7">
        <v>14900</v>
      </c>
      <c r="J6" s="7">
        <v>14900</v>
      </c>
      <c r="K6" s="46">
        <v>732883</v>
      </c>
      <c r="L6" s="46">
        <v>4253455</v>
      </c>
      <c r="M6" s="46">
        <v>38</v>
      </c>
      <c r="N6" s="7" t="s">
        <v>103</v>
      </c>
      <c r="O6" s="7" t="s">
        <v>103</v>
      </c>
      <c r="P6" s="7" t="s">
        <v>289</v>
      </c>
      <c r="Q6" s="22">
        <v>437169</v>
      </c>
      <c r="R6" s="23" t="s">
        <v>268</v>
      </c>
      <c r="S6" s="25" t="s">
        <v>14</v>
      </c>
      <c r="T6" s="9" t="s">
        <v>103</v>
      </c>
    </row>
    <row r="7" spans="1:20" s="4" customFormat="1" x14ac:dyDescent="0.45">
      <c r="A7" s="7">
        <f t="shared" si="0"/>
        <v>4</v>
      </c>
      <c r="B7" s="7" t="s">
        <v>19</v>
      </c>
      <c r="C7" s="7" t="s">
        <v>12</v>
      </c>
      <c r="D7" s="7" t="s">
        <v>12</v>
      </c>
      <c r="E7" s="7" t="s">
        <v>18</v>
      </c>
      <c r="F7" s="11" t="s">
        <v>420</v>
      </c>
      <c r="G7" s="15" t="s">
        <v>314</v>
      </c>
      <c r="H7" s="13">
        <v>21</v>
      </c>
      <c r="I7" s="7">
        <v>5499</v>
      </c>
      <c r="J7" s="7">
        <v>5499</v>
      </c>
      <c r="K7" s="46">
        <v>750653</v>
      </c>
      <c r="L7" s="46">
        <v>4393229</v>
      </c>
      <c r="M7" s="46">
        <v>38</v>
      </c>
      <c r="N7" s="7" t="s">
        <v>103</v>
      </c>
      <c r="O7" s="7" t="s">
        <v>103</v>
      </c>
      <c r="P7" s="7" t="s">
        <v>289</v>
      </c>
      <c r="Q7" s="22" t="s">
        <v>293</v>
      </c>
      <c r="R7" s="23" t="s">
        <v>267</v>
      </c>
      <c r="S7" s="25" t="s">
        <v>14</v>
      </c>
      <c r="T7" s="9" t="s">
        <v>103</v>
      </c>
    </row>
    <row r="8" spans="1:20" s="4" customFormat="1" x14ac:dyDescent="0.45">
      <c r="A8" s="7">
        <f t="shared" si="0"/>
        <v>5</v>
      </c>
      <c r="B8" s="7" t="s">
        <v>21</v>
      </c>
      <c r="C8" s="7" t="s">
        <v>12</v>
      </c>
      <c r="D8" s="7" t="s">
        <v>12</v>
      </c>
      <c r="E8" s="7" t="s">
        <v>20</v>
      </c>
      <c r="F8" s="11" t="s">
        <v>421</v>
      </c>
      <c r="G8" s="15" t="s">
        <v>315</v>
      </c>
      <c r="H8" s="13">
        <v>3</v>
      </c>
      <c r="I8" s="7">
        <v>388.85</v>
      </c>
      <c r="J8" s="7">
        <v>388.85</v>
      </c>
      <c r="K8" s="46">
        <v>236112</v>
      </c>
      <c r="L8" s="46" t="s">
        <v>517</v>
      </c>
      <c r="M8" s="46" t="s">
        <v>518</v>
      </c>
      <c r="N8" s="7" t="s">
        <v>103</v>
      </c>
      <c r="O8" s="7" t="s">
        <v>103</v>
      </c>
      <c r="P8" s="7" t="s">
        <v>287</v>
      </c>
      <c r="Q8" s="22" t="s">
        <v>292</v>
      </c>
      <c r="R8" s="7" t="s">
        <v>107</v>
      </c>
      <c r="S8" s="42" t="s">
        <v>9</v>
      </c>
      <c r="T8" s="9" t="s">
        <v>103</v>
      </c>
    </row>
    <row r="9" spans="1:20" s="4" customFormat="1" x14ac:dyDescent="0.45">
      <c r="A9" s="7">
        <f t="shared" si="0"/>
        <v>6</v>
      </c>
      <c r="B9" s="7" t="s">
        <v>23</v>
      </c>
      <c r="C9" s="7" t="s">
        <v>12</v>
      </c>
      <c r="D9" s="7" t="s">
        <v>26</v>
      </c>
      <c r="E9" s="7" t="s">
        <v>22</v>
      </c>
      <c r="F9" s="7" t="s">
        <v>422</v>
      </c>
      <c r="G9" s="15" t="s">
        <v>316</v>
      </c>
      <c r="H9" s="13">
        <v>3</v>
      </c>
      <c r="I9" s="7">
        <v>901.85</v>
      </c>
      <c r="J9" s="7">
        <v>901.85</v>
      </c>
      <c r="K9" s="46">
        <v>279076</v>
      </c>
      <c r="L9" s="46">
        <v>4254980</v>
      </c>
      <c r="M9" s="46">
        <v>39</v>
      </c>
      <c r="N9" s="7" t="s">
        <v>103</v>
      </c>
      <c r="O9" s="7" t="s">
        <v>103</v>
      </c>
      <c r="P9" s="7" t="s">
        <v>287</v>
      </c>
      <c r="Q9" s="22" t="s">
        <v>291</v>
      </c>
      <c r="R9" s="7" t="s">
        <v>108</v>
      </c>
      <c r="S9" s="42" t="s">
        <v>9</v>
      </c>
      <c r="T9" s="9" t="s">
        <v>103</v>
      </c>
    </row>
    <row r="10" spans="1:20" s="4" customFormat="1" x14ac:dyDescent="0.45">
      <c r="A10" s="7">
        <f t="shared" si="0"/>
        <v>7</v>
      </c>
      <c r="B10" s="7" t="s">
        <v>25</v>
      </c>
      <c r="C10" s="7" t="s">
        <v>12</v>
      </c>
      <c r="D10" s="7" t="s">
        <v>26</v>
      </c>
      <c r="E10" s="7" t="s">
        <v>24</v>
      </c>
      <c r="F10" s="9" t="s">
        <v>423</v>
      </c>
      <c r="G10" s="15" t="s">
        <v>328</v>
      </c>
      <c r="H10" s="13">
        <v>1</v>
      </c>
      <c r="I10" s="7">
        <v>1754.54</v>
      </c>
      <c r="J10" s="7">
        <v>913</v>
      </c>
      <c r="K10" s="46">
        <v>262147</v>
      </c>
      <c r="L10" s="46">
        <v>4234883</v>
      </c>
      <c r="M10" s="46">
        <v>39</v>
      </c>
      <c r="N10" s="7" t="s">
        <v>103</v>
      </c>
      <c r="O10" s="7" t="s">
        <v>103</v>
      </c>
      <c r="P10" s="7" t="s">
        <v>289</v>
      </c>
      <c r="Q10" s="22">
        <v>231468</v>
      </c>
      <c r="R10" s="7" t="s">
        <v>109</v>
      </c>
      <c r="S10" s="25" t="s">
        <v>14</v>
      </c>
      <c r="T10" s="9" t="s">
        <v>103</v>
      </c>
    </row>
    <row r="11" spans="1:20" s="6" customFormat="1" x14ac:dyDescent="0.45">
      <c r="A11" s="7">
        <f t="shared" si="0"/>
        <v>8</v>
      </c>
      <c r="B11" s="7" t="s">
        <v>158</v>
      </c>
      <c r="C11" s="7" t="s">
        <v>12</v>
      </c>
      <c r="D11" s="7" t="s">
        <v>26</v>
      </c>
      <c r="E11" s="7" t="s">
        <v>24</v>
      </c>
      <c r="F11" s="9" t="s">
        <v>424</v>
      </c>
      <c r="G11" s="15" t="s">
        <v>26</v>
      </c>
      <c r="H11" s="13" t="s">
        <v>26</v>
      </c>
      <c r="I11" s="7">
        <v>3750.59</v>
      </c>
      <c r="J11" s="7">
        <v>0</v>
      </c>
      <c r="K11" s="46">
        <v>262251</v>
      </c>
      <c r="L11" s="46">
        <v>4234900</v>
      </c>
      <c r="M11" s="46">
        <v>39</v>
      </c>
      <c r="N11" s="7" t="s">
        <v>104</v>
      </c>
      <c r="O11" s="7" t="s">
        <v>104</v>
      </c>
      <c r="P11" s="7" t="s">
        <v>26</v>
      </c>
      <c r="Q11" s="22" t="s">
        <v>26</v>
      </c>
      <c r="R11" s="7" t="s">
        <v>26</v>
      </c>
      <c r="S11" s="25" t="s">
        <v>26</v>
      </c>
      <c r="T11" s="9" t="s">
        <v>103</v>
      </c>
    </row>
    <row r="12" spans="1:20" s="4" customFormat="1" x14ac:dyDescent="0.45">
      <c r="A12" s="7">
        <f t="shared" si="0"/>
        <v>9</v>
      </c>
      <c r="B12" s="7" t="s">
        <v>27</v>
      </c>
      <c r="C12" s="7" t="s">
        <v>12</v>
      </c>
      <c r="D12" s="7" t="s">
        <v>12</v>
      </c>
      <c r="E12" s="7" t="s">
        <v>24</v>
      </c>
      <c r="F12" s="9" t="s">
        <v>545</v>
      </c>
      <c r="G12" s="15" t="s">
        <v>546</v>
      </c>
      <c r="H12" s="13">
        <v>3</v>
      </c>
      <c r="I12" s="7">
        <v>3499</v>
      </c>
      <c r="J12" s="7">
        <v>3478.4</v>
      </c>
      <c r="K12" s="46">
        <v>265039</v>
      </c>
      <c r="L12" s="46">
        <v>4237711</v>
      </c>
      <c r="M12" s="46">
        <v>39</v>
      </c>
      <c r="N12" s="7" t="s">
        <v>103</v>
      </c>
      <c r="O12" s="7" t="s">
        <v>103</v>
      </c>
      <c r="P12" s="7" t="s">
        <v>287</v>
      </c>
      <c r="Q12" s="22" t="s">
        <v>547</v>
      </c>
      <c r="R12" s="7" t="s">
        <v>548</v>
      </c>
      <c r="S12" s="26" t="s">
        <v>9</v>
      </c>
      <c r="T12" s="9" t="s">
        <v>103</v>
      </c>
    </row>
    <row r="13" spans="1:20" s="4" customFormat="1" x14ac:dyDescent="0.45">
      <c r="A13" s="7">
        <f t="shared" si="0"/>
        <v>10</v>
      </c>
      <c r="B13" s="7" t="s">
        <v>29</v>
      </c>
      <c r="C13" s="7" t="s">
        <v>12</v>
      </c>
      <c r="D13" s="7" t="s">
        <v>26</v>
      </c>
      <c r="E13" s="7" t="s">
        <v>28</v>
      </c>
      <c r="F13" s="11" t="s">
        <v>425</v>
      </c>
      <c r="G13" s="15" t="s">
        <v>317</v>
      </c>
      <c r="H13" s="13">
        <v>7</v>
      </c>
      <c r="I13" s="7">
        <v>694</v>
      </c>
      <c r="J13" s="7">
        <v>576.23</v>
      </c>
      <c r="K13" s="46">
        <v>280859</v>
      </c>
      <c r="L13" s="46">
        <v>4168285</v>
      </c>
      <c r="M13" s="46">
        <v>39</v>
      </c>
      <c r="N13" s="7" t="s">
        <v>103</v>
      </c>
      <c r="O13" s="7" t="s">
        <v>103</v>
      </c>
      <c r="P13" s="7" t="s">
        <v>287</v>
      </c>
      <c r="Q13" s="22" t="s">
        <v>295</v>
      </c>
      <c r="R13" s="7" t="s">
        <v>233</v>
      </c>
      <c r="S13" s="25" t="s">
        <v>9</v>
      </c>
      <c r="T13" s="9" t="s">
        <v>103</v>
      </c>
    </row>
    <row r="14" spans="1:20" s="4" customFormat="1" x14ac:dyDescent="0.45">
      <c r="A14" s="7">
        <f t="shared" si="0"/>
        <v>11</v>
      </c>
      <c r="B14" s="7" t="s">
        <v>30</v>
      </c>
      <c r="C14" s="7" t="s">
        <v>12</v>
      </c>
      <c r="D14" s="7" t="s">
        <v>12</v>
      </c>
      <c r="E14" s="7" t="s">
        <v>18</v>
      </c>
      <c r="F14" s="11" t="s">
        <v>420</v>
      </c>
      <c r="G14" s="15" t="s">
        <v>318</v>
      </c>
      <c r="H14" s="13">
        <v>21</v>
      </c>
      <c r="I14" s="7">
        <v>462</v>
      </c>
      <c r="J14" s="7">
        <v>462</v>
      </c>
      <c r="K14" s="46" t="s">
        <v>26</v>
      </c>
      <c r="L14" s="46" t="s">
        <v>26</v>
      </c>
      <c r="M14" s="46" t="s">
        <v>26</v>
      </c>
      <c r="N14" s="7" t="s">
        <v>103</v>
      </c>
      <c r="O14" s="7" t="s">
        <v>103</v>
      </c>
      <c r="P14" s="7" t="s">
        <v>289</v>
      </c>
      <c r="Q14" s="22" t="s">
        <v>296</v>
      </c>
      <c r="R14" s="23" t="s">
        <v>267</v>
      </c>
      <c r="S14" s="25" t="s">
        <v>14</v>
      </c>
      <c r="T14" s="9" t="s">
        <v>103</v>
      </c>
    </row>
    <row r="15" spans="1:20" s="4" customFormat="1" x14ac:dyDescent="0.45">
      <c r="A15" s="7">
        <f t="shared" si="0"/>
        <v>12</v>
      </c>
      <c r="B15" s="7" t="s">
        <v>33</v>
      </c>
      <c r="C15" s="7" t="s">
        <v>32</v>
      </c>
      <c r="D15" s="7" t="s">
        <v>12</v>
      </c>
      <c r="E15" s="7" t="s">
        <v>31</v>
      </c>
      <c r="F15" s="11" t="s">
        <v>426</v>
      </c>
      <c r="G15" s="15" t="s">
        <v>319</v>
      </c>
      <c r="H15" s="13">
        <v>21</v>
      </c>
      <c r="I15" s="7">
        <v>45441.3</v>
      </c>
      <c r="J15" s="7">
        <v>45441.3</v>
      </c>
      <c r="K15" s="46">
        <v>272629</v>
      </c>
      <c r="L15" s="46" t="s">
        <v>519</v>
      </c>
      <c r="M15" s="46" t="s">
        <v>518</v>
      </c>
      <c r="N15" s="7" t="s">
        <v>103</v>
      </c>
      <c r="O15" s="7" t="s">
        <v>103</v>
      </c>
      <c r="P15" s="7" t="s">
        <v>289</v>
      </c>
      <c r="Q15" s="22" t="s">
        <v>298</v>
      </c>
      <c r="R15" s="23" t="s">
        <v>110</v>
      </c>
      <c r="S15" s="25" t="s">
        <v>9</v>
      </c>
      <c r="T15" s="9" t="s">
        <v>103</v>
      </c>
    </row>
    <row r="16" spans="1:20" s="4" customFormat="1" x14ac:dyDescent="0.45">
      <c r="A16" s="7">
        <f t="shared" si="0"/>
        <v>13</v>
      </c>
      <c r="B16" s="7" t="s">
        <v>34</v>
      </c>
      <c r="C16" s="7" t="s">
        <v>229</v>
      </c>
      <c r="D16" s="7" t="s">
        <v>299</v>
      </c>
      <c r="E16" s="7" t="s">
        <v>31</v>
      </c>
      <c r="F16" s="7" t="s">
        <v>407</v>
      </c>
      <c r="G16" s="15" t="s">
        <v>320</v>
      </c>
      <c r="H16" s="13">
        <v>21</v>
      </c>
      <c r="I16" s="7">
        <v>122800</v>
      </c>
      <c r="J16" s="7">
        <v>122800</v>
      </c>
      <c r="K16" s="46">
        <v>244576</v>
      </c>
      <c r="L16" s="46" t="s">
        <v>520</v>
      </c>
      <c r="M16" s="46" t="s">
        <v>518</v>
      </c>
      <c r="N16" s="7" t="s">
        <v>103</v>
      </c>
      <c r="O16" s="7" t="s">
        <v>103</v>
      </c>
      <c r="P16" s="7" t="s">
        <v>289</v>
      </c>
      <c r="Q16" s="22" t="s">
        <v>300</v>
      </c>
      <c r="R16" s="7" t="s">
        <v>111</v>
      </c>
      <c r="S16" s="25" t="s">
        <v>9</v>
      </c>
      <c r="T16" s="9" t="s">
        <v>103</v>
      </c>
    </row>
    <row r="17" spans="1:20" s="4" customFormat="1" x14ac:dyDescent="0.45">
      <c r="A17" s="7">
        <f t="shared" si="0"/>
        <v>14</v>
      </c>
      <c r="B17" s="7" t="s">
        <v>36</v>
      </c>
      <c r="C17" s="7" t="s">
        <v>32</v>
      </c>
      <c r="D17" s="7" t="s">
        <v>12</v>
      </c>
      <c r="E17" s="7" t="s">
        <v>35</v>
      </c>
      <c r="F17" s="11" t="s">
        <v>408</v>
      </c>
      <c r="G17" s="15" t="s">
        <v>321</v>
      </c>
      <c r="H17" s="13">
        <v>21</v>
      </c>
      <c r="I17" s="7">
        <v>1412000</v>
      </c>
      <c r="J17" s="7">
        <v>1396281.89</v>
      </c>
      <c r="K17" s="46">
        <v>705580</v>
      </c>
      <c r="L17" s="46">
        <v>4366803</v>
      </c>
      <c r="M17" s="46">
        <v>38</v>
      </c>
      <c r="N17" s="7" t="s">
        <v>103</v>
      </c>
      <c r="O17" s="7" t="s">
        <v>112</v>
      </c>
      <c r="P17" s="7" t="s">
        <v>301</v>
      </c>
      <c r="Q17" s="22" t="s">
        <v>302</v>
      </c>
      <c r="R17" s="7" t="s">
        <v>266</v>
      </c>
      <c r="S17" s="25" t="s">
        <v>9</v>
      </c>
      <c r="T17" s="9" t="s">
        <v>103</v>
      </c>
    </row>
    <row r="18" spans="1:20" s="4" customFormat="1" x14ac:dyDescent="0.45">
      <c r="A18" s="7">
        <f t="shared" si="0"/>
        <v>15</v>
      </c>
      <c r="B18" s="7" t="s">
        <v>38</v>
      </c>
      <c r="C18" s="7" t="s">
        <v>37</v>
      </c>
      <c r="D18" s="7" t="s">
        <v>37</v>
      </c>
      <c r="E18" s="7" t="s">
        <v>24</v>
      </c>
      <c r="F18" s="11" t="s">
        <v>427</v>
      </c>
      <c r="G18" s="15" t="s">
        <v>322</v>
      </c>
      <c r="H18" s="13">
        <v>3</v>
      </c>
      <c r="I18" s="7">
        <v>201</v>
      </c>
      <c r="J18" s="7">
        <v>203.45</v>
      </c>
      <c r="K18" s="46">
        <v>260551</v>
      </c>
      <c r="L18" s="46">
        <v>4234224</v>
      </c>
      <c r="M18" s="46">
        <v>39</v>
      </c>
      <c r="N18" s="7" t="s">
        <v>103</v>
      </c>
      <c r="O18" s="7" t="s">
        <v>103</v>
      </c>
      <c r="P18" s="7" t="s">
        <v>287</v>
      </c>
      <c r="Q18" s="22" t="s">
        <v>303</v>
      </c>
      <c r="R18" s="7" t="s">
        <v>113</v>
      </c>
      <c r="S18" s="25" t="s">
        <v>9</v>
      </c>
      <c r="T18" s="9" t="s">
        <v>103</v>
      </c>
    </row>
    <row r="19" spans="1:20" s="4" customFormat="1" x14ac:dyDescent="0.45">
      <c r="A19" s="7">
        <f t="shared" si="0"/>
        <v>16</v>
      </c>
      <c r="B19" s="7" t="s">
        <v>39</v>
      </c>
      <c r="C19" s="7" t="s">
        <v>37</v>
      </c>
      <c r="D19" s="7" t="s">
        <v>26</v>
      </c>
      <c r="E19" s="7" t="s">
        <v>24</v>
      </c>
      <c r="F19" s="11" t="s">
        <v>428</v>
      </c>
      <c r="G19" s="15" t="s">
        <v>323</v>
      </c>
      <c r="H19" s="13">
        <v>3</v>
      </c>
      <c r="I19" s="7">
        <v>210</v>
      </c>
      <c r="J19" s="7">
        <v>210</v>
      </c>
      <c r="K19" s="46">
        <v>260560</v>
      </c>
      <c r="L19" s="46">
        <v>4234230</v>
      </c>
      <c r="M19" s="46">
        <v>39</v>
      </c>
      <c r="N19" s="7" t="s">
        <v>103</v>
      </c>
      <c r="O19" s="7" t="s">
        <v>103</v>
      </c>
      <c r="P19" s="7" t="s">
        <v>287</v>
      </c>
      <c r="Q19" s="22" t="s">
        <v>304</v>
      </c>
      <c r="R19" s="7" t="s">
        <v>114</v>
      </c>
      <c r="S19" s="25" t="s">
        <v>9</v>
      </c>
      <c r="T19" s="9" t="s">
        <v>103</v>
      </c>
    </row>
    <row r="20" spans="1:20" s="4" customFormat="1" x14ac:dyDescent="0.45">
      <c r="A20" s="7">
        <f t="shared" si="0"/>
        <v>17</v>
      </c>
      <c r="B20" s="7" t="s">
        <v>40</v>
      </c>
      <c r="C20" s="7" t="s">
        <v>37</v>
      </c>
      <c r="D20" s="7" t="s">
        <v>26</v>
      </c>
      <c r="E20" s="7" t="s">
        <v>18</v>
      </c>
      <c r="F20" s="7" t="s">
        <v>429</v>
      </c>
      <c r="G20" s="15" t="s">
        <v>314</v>
      </c>
      <c r="H20" s="13">
        <v>21</v>
      </c>
      <c r="I20" s="7">
        <v>65935</v>
      </c>
      <c r="J20" s="7">
        <v>65935</v>
      </c>
      <c r="K20" s="46">
        <v>750428</v>
      </c>
      <c r="L20" s="46">
        <v>4392940</v>
      </c>
      <c r="M20" s="46">
        <v>38</v>
      </c>
      <c r="N20" s="7" t="s">
        <v>103</v>
      </c>
      <c r="O20" s="7" t="s">
        <v>103</v>
      </c>
      <c r="P20" s="7" t="s">
        <v>289</v>
      </c>
      <c r="Q20" s="22" t="s">
        <v>305</v>
      </c>
      <c r="R20" s="7" t="s">
        <v>115</v>
      </c>
      <c r="S20" s="25" t="s">
        <v>14</v>
      </c>
      <c r="T20" s="9" t="s">
        <v>103</v>
      </c>
    </row>
    <row r="21" spans="1:20" s="4" customFormat="1" x14ac:dyDescent="0.45">
      <c r="A21" s="7">
        <f t="shared" si="0"/>
        <v>18</v>
      </c>
      <c r="B21" s="7" t="s">
        <v>43</v>
      </c>
      <c r="C21" s="7" t="s">
        <v>42</v>
      </c>
      <c r="D21" s="7" t="s">
        <v>290</v>
      </c>
      <c r="E21" s="7" t="s">
        <v>41</v>
      </c>
      <c r="F21" s="9" t="s">
        <v>376</v>
      </c>
      <c r="G21" s="15" t="s">
        <v>324</v>
      </c>
      <c r="H21" s="13">
        <v>3</v>
      </c>
      <c r="I21" s="7">
        <v>4674</v>
      </c>
      <c r="J21" s="7">
        <v>4659.3999999999996</v>
      </c>
      <c r="K21" s="46">
        <v>243552</v>
      </c>
      <c r="L21" s="46">
        <v>4225067</v>
      </c>
      <c r="M21" s="46">
        <v>39</v>
      </c>
      <c r="N21" s="7" t="s">
        <v>103</v>
      </c>
      <c r="O21" s="7" t="s">
        <v>103</v>
      </c>
      <c r="P21" s="7" t="s">
        <v>287</v>
      </c>
      <c r="Q21" s="22" t="s">
        <v>306</v>
      </c>
      <c r="R21" s="7" t="s">
        <v>116</v>
      </c>
      <c r="S21" s="25" t="s">
        <v>9</v>
      </c>
      <c r="T21" s="9" t="s">
        <v>103</v>
      </c>
    </row>
    <row r="22" spans="1:20" s="4" customFormat="1" ht="18" customHeight="1" x14ac:dyDescent="0.45">
      <c r="A22" s="7">
        <f t="shared" si="0"/>
        <v>19</v>
      </c>
      <c r="B22" s="7" t="s">
        <v>45</v>
      </c>
      <c r="C22" s="7" t="s">
        <v>44</v>
      </c>
      <c r="D22" s="7" t="s">
        <v>297</v>
      </c>
      <c r="E22" s="7" t="s">
        <v>18</v>
      </c>
      <c r="F22" s="11" t="s">
        <v>430</v>
      </c>
      <c r="G22" s="15" t="s">
        <v>325</v>
      </c>
      <c r="H22" s="13">
        <v>21</v>
      </c>
      <c r="I22" s="7">
        <v>12149.31</v>
      </c>
      <c r="J22" s="7">
        <v>12149.31</v>
      </c>
      <c r="K22" s="46">
        <v>750689</v>
      </c>
      <c r="L22" s="46" t="s">
        <v>521</v>
      </c>
      <c r="M22" s="46" t="s">
        <v>522</v>
      </c>
      <c r="N22" s="7" t="s">
        <v>103</v>
      </c>
      <c r="O22" s="7" t="s">
        <v>103</v>
      </c>
      <c r="P22" s="7" t="s">
        <v>287</v>
      </c>
      <c r="Q22" s="22" t="s">
        <v>307</v>
      </c>
      <c r="R22" s="7" t="s">
        <v>117</v>
      </c>
      <c r="S22" s="25" t="s">
        <v>9</v>
      </c>
      <c r="T22" s="9" t="s">
        <v>103</v>
      </c>
    </row>
    <row r="23" spans="1:20" s="4" customFormat="1" x14ac:dyDescent="0.45">
      <c r="A23" s="7">
        <f t="shared" si="0"/>
        <v>20</v>
      </c>
      <c r="B23" s="7" t="s">
        <v>47</v>
      </c>
      <c r="C23" s="7" t="s">
        <v>83</v>
      </c>
      <c r="D23" s="7" t="s">
        <v>308</v>
      </c>
      <c r="E23" s="7" t="s">
        <v>35</v>
      </c>
      <c r="F23" s="11" t="s">
        <v>431</v>
      </c>
      <c r="G23" s="15" t="s">
        <v>326</v>
      </c>
      <c r="H23" s="13">
        <v>21</v>
      </c>
      <c r="I23" s="7">
        <v>179265</v>
      </c>
      <c r="J23" s="7">
        <v>179265</v>
      </c>
      <c r="K23" s="46">
        <v>708821</v>
      </c>
      <c r="L23" s="46">
        <v>4369957</v>
      </c>
      <c r="M23" s="46">
        <v>38</v>
      </c>
      <c r="N23" s="7" t="s">
        <v>103</v>
      </c>
      <c r="O23" s="7" t="s">
        <v>103</v>
      </c>
      <c r="P23" s="7" t="s">
        <v>301</v>
      </c>
      <c r="Q23" s="22" t="s">
        <v>309</v>
      </c>
      <c r="R23" s="7" t="s">
        <v>118</v>
      </c>
      <c r="S23" s="25" t="s">
        <v>14</v>
      </c>
      <c r="T23" s="9" t="s">
        <v>103</v>
      </c>
    </row>
    <row r="24" spans="1:20" s="4" customFormat="1" x14ac:dyDescent="0.45">
      <c r="A24" s="7">
        <f t="shared" si="0"/>
        <v>21</v>
      </c>
      <c r="B24" s="7" t="s">
        <v>49</v>
      </c>
      <c r="C24" s="7" t="s">
        <v>48</v>
      </c>
      <c r="D24" s="7" t="s">
        <v>26</v>
      </c>
      <c r="E24" s="7" t="s">
        <v>41</v>
      </c>
      <c r="F24" s="11" t="s">
        <v>432</v>
      </c>
      <c r="G24" s="15" t="s">
        <v>153</v>
      </c>
      <c r="H24" s="13">
        <v>3</v>
      </c>
      <c r="I24" s="7">
        <v>2292</v>
      </c>
      <c r="J24" s="7">
        <v>2292</v>
      </c>
      <c r="K24" s="46">
        <v>243496</v>
      </c>
      <c r="L24" s="46">
        <v>4226861</v>
      </c>
      <c r="M24" s="46">
        <v>39</v>
      </c>
      <c r="N24" s="7" t="s">
        <v>103</v>
      </c>
      <c r="O24" s="7" t="s">
        <v>103</v>
      </c>
      <c r="P24" s="7" t="s">
        <v>287</v>
      </c>
      <c r="Q24" s="22" t="s">
        <v>310</v>
      </c>
      <c r="R24" s="9" t="s">
        <v>119</v>
      </c>
      <c r="S24" s="42" t="s">
        <v>9</v>
      </c>
      <c r="T24" s="9" t="s">
        <v>103</v>
      </c>
    </row>
    <row r="25" spans="1:20" s="19" customFormat="1" x14ac:dyDescent="0.4">
      <c r="A25" s="7">
        <f t="shared" si="0"/>
        <v>22</v>
      </c>
      <c r="B25" s="18" t="s">
        <v>50</v>
      </c>
      <c r="C25" s="18" t="s">
        <v>48</v>
      </c>
      <c r="D25" s="18" t="s">
        <v>26</v>
      </c>
      <c r="E25" s="18" t="s">
        <v>17</v>
      </c>
      <c r="F25" s="18" t="s">
        <v>456</v>
      </c>
      <c r="G25" s="11" t="s">
        <v>246</v>
      </c>
      <c r="H25" s="13">
        <v>12</v>
      </c>
      <c r="I25" s="27">
        <f>28926.95+2992.2</f>
        <v>31919.15</v>
      </c>
      <c r="J25" s="7">
        <v>31919.15</v>
      </c>
      <c r="K25" s="46">
        <v>748552</v>
      </c>
      <c r="L25" s="46" t="s">
        <v>523</v>
      </c>
      <c r="M25" s="46" t="s">
        <v>522</v>
      </c>
      <c r="N25" s="7" t="s">
        <v>103</v>
      </c>
      <c r="O25" s="11" t="s">
        <v>103</v>
      </c>
      <c r="P25" s="13" t="s">
        <v>289</v>
      </c>
      <c r="Q25" s="15" t="s">
        <v>329</v>
      </c>
      <c r="R25" s="11" t="s">
        <v>120</v>
      </c>
      <c r="S25" s="43" t="s">
        <v>9</v>
      </c>
      <c r="T25" s="9" t="s">
        <v>103</v>
      </c>
    </row>
    <row r="26" spans="1:20" s="4" customFormat="1" x14ac:dyDescent="0.45">
      <c r="A26" s="7">
        <f t="shared" si="0"/>
        <v>23</v>
      </c>
      <c r="B26" s="7" t="s">
        <v>51</v>
      </c>
      <c r="C26" s="7" t="s">
        <v>48</v>
      </c>
      <c r="D26" s="7" t="s">
        <v>330</v>
      </c>
      <c r="E26" s="7" t="s">
        <v>41</v>
      </c>
      <c r="F26" s="11" t="s">
        <v>377</v>
      </c>
      <c r="G26" s="13" t="s">
        <v>121</v>
      </c>
      <c r="H26" s="13">
        <v>3</v>
      </c>
      <c r="I26" s="7">
        <v>192.2</v>
      </c>
      <c r="J26" s="7">
        <v>192.2</v>
      </c>
      <c r="K26" s="46">
        <v>243642</v>
      </c>
      <c r="L26" s="46" t="s">
        <v>524</v>
      </c>
      <c r="M26" s="46" t="s">
        <v>518</v>
      </c>
      <c r="N26" s="7" t="s">
        <v>103</v>
      </c>
      <c r="O26" s="7" t="s">
        <v>103</v>
      </c>
      <c r="P26" s="7" t="s">
        <v>287</v>
      </c>
      <c r="Q26" s="22" t="s">
        <v>331</v>
      </c>
      <c r="R26" s="7" t="s">
        <v>122</v>
      </c>
      <c r="S26" s="25" t="s">
        <v>9</v>
      </c>
      <c r="T26" s="9" t="s">
        <v>103</v>
      </c>
    </row>
    <row r="27" spans="1:20" s="4" customFormat="1" x14ac:dyDescent="0.45">
      <c r="A27" s="7">
        <f t="shared" si="0"/>
        <v>24</v>
      </c>
      <c r="B27" s="7" t="s">
        <v>52</v>
      </c>
      <c r="C27" s="7" t="s">
        <v>48</v>
      </c>
      <c r="D27" s="7" t="s">
        <v>26</v>
      </c>
      <c r="E27" s="10" t="s">
        <v>41</v>
      </c>
      <c r="F27" s="11" t="s">
        <v>433</v>
      </c>
      <c r="G27" s="13" t="s">
        <v>123</v>
      </c>
      <c r="H27" s="13">
        <v>3</v>
      </c>
      <c r="I27" s="7">
        <v>112.2</v>
      </c>
      <c r="J27" s="7">
        <v>112.2</v>
      </c>
      <c r="K27" s="46">
        <v>243285.00000000003</v>
      </c>
      <c r="L27" s="46" t="s">
        <v>525</v>
      </c>
      <c r="M27" s="46" t="s">
        <v>518</v>
      </c>
      <c r="N27" s="7" t="s">
        <v>103</v>
      </c>
      <c r="O27" s="7" t="s">
        <v>103</v>
      </c>
      <c r="P27" s="7" t="s">
        <v>287</v>
      </c>
      <c r="Q27" s="22" t="s">
        <v>332</v>
      </c>
      <c r="R27" s="7" t="s">
        <v>124</v>
      </c>
      <c r="S27" s="25" t="s">
        <v>9</v>
      </c>
      <c r="T27" s="9" t="s">
        <v>103</v>
      </c>
    </row>
    <row r="28" spans="1:20" s="4" customFormat="1" x14ac:dyDescent="0.45">
      <c r="A28" s="7">
        <f t="shared" si="0"/>
        <v>25</v>
      </c>
      <c r="B28" s="7" t="s">
        <v>53</v>
      </c>
      <c r="C28" s="7" t="s">
        <v>48</v>
      </c>
      <c r="D28" s="7" t="s">
        <v>48</v>
      </c>
      <c r="E28" s="7" t="s">
        <v>41</v>
      </c>
      <c r="F28" s="11" t="s">
        <v>333</v>
      </c>
      <c r="G28" s="13" t="s">
        <v>125</v>
      </c>
      <c r="H28" s="13">
        <v>3</v>
      </c>
      <c r="I28" s="7">
        <v>128.5</v>
      </c>
      <c r="J28" s="7">
        <v>162.33000000000001</v>
      </c>
      <c r="K28" s="46">
        <v>244002</v>
      </c>
      <c r="L28" s="46">
        <v>4226763</v>
      </c>
      <c r="M28" s="46">
        <v>39</v>
      </c>
      <c r="N28" s="7" t="s">
        <v>103</v>
      </c>
      <c r="O28" s="7" t="s">
        <v>103</v>
      </c>
      <c r="P28" s="7" t="s">
        <v>287</v>
      </c>
      <c r="Q28" s="22" t="s">
        <v>512</v>
      </c>
      <c r="R28" s="7" t="s">
        <v>126</v>
      </c>
      <c r="S28" s="25" t="s">
        <v>9</v>
      </c>
      <c r="T28" s="9" t="s">
        <v>103</v>
      </c>
    </row>
    <row r="29" spans="1:20" s="4" customFormat="1" x14ac:dyDescent="0.45">
      <c r="A29" s="7">
        <f t="shared" si="0"/>
        <v>26</v>
      </c>
      <c r="B29" s="7" t="s">
        <v>175</v>
      </c>
      <c r="C29" s="7" t="s">
        <v>228</v>
      </c>
      <c r="D29" s="7" t="s">
        <v>334</v>
      </c>
      <c r="E29" s="7" t="s">
        <v>11</v>
      </c>
      <c r="F29" s="11" t="s">
        <v>434</v>
      </c>
      <c r="G29" s="20" t="s">
        <v>337</v>
      </c>
      <c r="H29" s="13">
        <v>20</v>
      </c>
      <c r="I29" s="7">
        <v>1574100</v>
      </c>
      <c r="J29" s="7">
        <f>347892+1227809</f>
        <v>1575701</v>
      </c>
      <c r="K29" s="46">
        <v>241637</v>
      </c>
      <c r="L29" s="46" t="s">
        <v>526</v>
      </c>
      <c r="M29" s="46" t="s">
        <v>522</v>
      </c>
      <c r="N29" s="7" t="s">
        <v>103</v>
      </c>
      <c r="O29" s="7" t="s">
        <v>103</v>
      </c>
      <c r="P29" s="7" t="s">
        <v>287</v>
      </c>
      <c r="Q29" s="22" t="s">
        <v>335</v>
      </c>
      <c r="R29" s="7" t="s">
        <v>336</v>
      </c>
      <c r="S29" s="25" t="s">
        <v>338</v>
      </c>
      <c r="T29" s="9" t="s">
        <v>103</v>
      </c>
    </row>
    <row r="30" spans="1:20" s="4" customFormat="1" x14ac:dyDescent="0.45">
      <c r="A30" s="7">
        <f t="shared" si="0"/>
        <v>27</v>
      </c>
      <c r="B30" s="9" t="s">
        <v>54</v>
      </c>
      <c r="C30" s="7" t="s">
        <v>136</v>
      </c>
      <c r="D30" s="7" t="s">
        <v>26</v>
      </c>
      <c r="E30" s="7" t="s">
        <v>20</v>
      </c>
      <c r="F30" s="11" t="s">
        <v>378</v>
      </c>
      <c r="G30" s="16" t="s">
        <v>256</v>
      </c>
      <c r="H30" s="16">
        <v>3</v>
      </c>
      <c r="I30" s="7">
        <v>7040000</v>
      </c>
      <c r="J30" s="9">
        <v>6934013.5800000001</v>
      </c>
      <c r="K30" s="46">
        <v>241690</v>
      </c>
      <c r="L30" s="46" t="s">
        <v>527</v>
      </c>
      <c r="M30" s="46" t="s">
        <v>518</v>
      </c>
      <c r="N30" s="7" t="s">
        <v>103</v>
      </c>
      <c r="O30" s="7" t="s">
        <v>103</v>
      </c>
      <c r="P30" s="7" t="s">
        <v>287</v>
      </c>
      <c r="Q30" s="28" t="s">
        <v>339</v>
      </c>
      <c r="R30" s="7" t="s">
        <v>276</v>
      </c>
      <c r="S30" s="25" t="s">
        <v>9</v>
      </c>
      <c r="T30" s="9" t="s">
        <v>103</v>
      </c>
    </row>
    <row r="31" spans="1:20" s="4" customFormat="1" x14ac:dyDescent="0.45">
      <c r="A31" s="7">
        <f t="shared" si="0"/>
        <v>28</v>
      </c>
      <c r="B31" s="7" t="s">
        <v>55</v>
      </c>
      <c r="C31" s="7" t="s">
        <v>136</v>
      </c>
      <c r="D31" s="7" t="s">
        <v>26</v>
      </c>
      <c r="E31" s="7" t="s">
        <v>22</v>
      </c>
      <c r="F31" s="7" t="s">
        <v>375</v>
      </c>
      <c r="G31" s="13">
        <v>380</v>
      </c>
      <c r="H31" s="13" t="s">
        <v>26</v>
      </c>
      <c r="I31" s="7">
        <v>320000</v>
      </c>
      <c r="J31" s="7">
        <v>0</v>
      </c>
      <c r="K31" s="46">
        <v>276764</v>
      </c>
      <c r="L31" s="46">
        <v>4264498</v>
      </c>
      <c r="M31" s="46">
        <v>39</v>
      </c>
      <c r="N31" s="7" t="s">
        <v>104</v>
      </c>
      <c r="O31" s="7" t="s">
        <v>104</v>
      </c>
      <c r="P31" s="7" t="s">
        <v>26</v>
      </c>
      <c r="Q31" s="22" t="s">
        <v>26</v>
      </c>
      <c r="R31" s="7" t="s">
        <v>26</v>
      </c>
      <c r="S31" s="26" t="s">
        <v>26</v>
      </c>
      <c r="T31" s="9" t="s">
        <v>104</v>
      </c>
    </row>
    <row r="32" spans="1:20" s="4" customFormat="1" x14ac:dyDescent="0.45">
      <c r="A32" s="7">
        <f t="shared" si="0"/>
        <v>29</v>
      </c>
      <c r="B32" s="7" t="s">
        <v>56</v>
      </c>
      <c r="C32" s="7" t="s">
        <v>136</v>
      </c>
      <c r="D32" s="7" t="s">
        <v>26</v>
      </c>
      <c r="E32" s="7" t="s">
        <v>24</v>
      </c>
      <c r="F32" s="7" t="s">
        <v>379</v>
      </c>
      <c r="G32" s="21" t="s">
        <v>257</v>
      </c>
      <c r="H32" s="29">
        <v>3</v>
      </c>
      <c r="I32" s="7">
        <v>2110000</v>
      </c>
      <c r="J32" s="7">
        <f>118879.9+55195.96+713290.33</f>
        <v>887366.19</v>
      </c>
      <c r="K32" s="46">
        <v>261801</v>
      </c>
      <c r="L32" s="46" t="s">
        <v>528</v>
      </c>
      <c r="M32" s="46" t="s">
        <v>518</v>
      </c>
      <c r="N32" s="7" t="s">
        <v>103</v>
      </c>
      <c r="O32" s="7" t="s">
        <v>103</v>
      </c>
      <c r="P32" s="7" t="s">
        <v>287</v>
      </c>
      <c r="Q32" s="28" t="s">
        <v>340</v>
      </c>
      <c r="R32" s="7" t="s">
        <v>277</v>
      </c>
      <c r="S32" s="25" t="s">
        <v>9</v>
      </c>
      <c r="T32" s="9" t="s">
        <v>103</v>
      </c>
    </row>
    <row r="33" spans="1:20" s="4" customFormat="1" x14ac:dyDescent="0.45">
      <c r="A33" s="7">
        <f t="shared" si="0"/>
        <v>30</v>
      </c>
      <c r="B33" s="7" t="s">
        <v>57</v>
      </c>
      <c r="C33" s="7" t="s">
        <v>136</v>
      </c>
      <c r="D33" s="7" t="s">
        <v>26</v>
      </c>
      <c r="E33" s="7" t="s">
        <v>17</v>
      </c>
      <c r="F33" s="11" t="s">
        <v>457</v>
      </c>
      <c r="G33" s="13" t="s">
        <v>258</v>
      </c>
      <c r="H33" s="13">
        <v>13</v>
      </c>
      <c r="I33" s="7">
        <v>2200000</v>
      </c>
      <c r="J33" s="7">
        <v>1816308.5</v>
      </c>
      <c r="K33" s="46">
        <v>244002</v>
      </c>
      <c r="L33" s="46">
        <v>4226763</v>
      </c>
      <c r="M33" s="46">
        <v>39</v>
      </c>
      <c r="N33" s="7" t="s">
        <v>103</v>
      </c>
      <c r="O33" s="7" t="s">
        <v>103</v>
      </c>
      <c r="P33" s="7" t="s">
        <v>287</v>
      </c>
      <c r="Q33" s="22" t="s">
        <v>341</v>
      </c>
      <c r="R33" s="7" t="s">
        <v>236</v>
      </c>
      <c r="S33" s="25" t="s">
        <v>9</v>
      </c>
      <c r="T33" s="9" t="s">
        <v>103</v>
      </c>
    </row>
    <row r="34" spans="1:20" s="4" customFormat="1" x14ac:dyDescent="0.45">
      <c r="A34" s="7">
        <f t="shared" si="0"/>
        <v>31</v>
      </c>
      <c r="B34" s="7" t="s">
        <v>58</v>
      </c>
      <c r="C34" s="7" t="s">
        <v>136</v>
      </c>
      <c r="D34" s="7" t="s">
        <v>26</v>
      </c>
      <c r="E34" s="7" t="s">
        <v>11</v>
      </c>
      <c r="F34" s="7" t="s">
        <v>453</v>
      </c>
      <c r="G34" s="13" t="s">
        <v>26</v>
      </c>
      <c r="H34" s="13" t="s">
        <v>26</v>
      </c>
      <c r="I34" s="7">
        <v>565000</v>
      </c>
      <c r="J34" s="7">
        <v>0</v>
      </c>
      <c r="K34" s="46">
        <v>251060</v>
      </c>
      <c r="L34" s="46">
        <v>4337601</v>
      </c>
      <c r="M34" s="46">
        <v>39</v>
      </c>
      <c r="N34" s="7" t="s">
        <v>103</v>
      </c>
      <c r="O34" s="7" t="s">
        <v>104</v>
      </c>
      <c r="P34" s="7" t="s">
        <v>26</v>
      </c>
      <c r="Q34" s="22" t="s">
        <v>26</v>
      </c>
      <c r="R34" s="7" t="s">
        <v>26</v>
      </c>
      <c r="S34" s="26" t="s">
        <v>26</v>
      </c>
      <c r="T34" s="9" t="s">
        <v>103</v>
      </c>
    </row>
    <row r="35" spans="1:20" s="4" customFormat="1" x14ac:dyDescent="0.45">
      <c r="A35" s="7">
        <f t="shared" si="0"/>
        <v>32</v>
      </c>
      <c r="B35" s="7" t="s">
        <v>237</v>
      </c>
      <c r="C35" s="7" t="s">
        <v>136</v>
      </c>
      <c r="D35" s="7" t="s">
        <v>26</v>
      </c>
      <c r="E35" s="7" t="s">
        <v>11</v>
      </c>
      <c r="F35" s="7" t="s">
        <v>435</v>
      </c>
      <c r="G35" s="13" t="s">
        <v>26</v>
      </c>
      <c r="H35" s="13" t="s">
        <v>26</v>
      </c>
      <c r="I35" s="7">
        <v>860000</v>
      </c>
      <c r="J35" s="11">
        <v>0</v>
      </c>
      <c r="K35" s="46">
        <v>629729</v>
      </c>
      <c r="L35" s="46">
        <v>4231814</v>
      </c>
      <c r="M35" s="46">
        <v>38</v>
      </c>
      <c r="N35" s="7" t="s">
        <v>104</v>
      </c>
      <c r="O35" s="7" t="s">
        <v>104</v>
      </c>
      <c r="P35" s="7" t="s">
        <v>26</v>
      </c>
      <c r="Q35" s="22" t="s">
        <v>26</v>
      </c>
      <c r="R35" s="7" t="s">
        <v>26</v>
      </c>
      <c r="S35" s="26" t="s">
        <v>26</v>
      </c>
      <c r="T35" s="9" t="s">
        <v>103</v>
      </c>
    </row>
    <row r="36" spans="1:20" s="4" customFormat="1" x14ac:dyDescent="0.45">
      <c r="A36" s="7">
        <f t="shared" si="0"/>
        <v>33</v>
      </c>
      <c r="B36" s="7" t="s">
        <v>59</v>
      </c>
      <c r="C36" s="7" t="s">
        <v>136</v>
      </c>
      <c r="D36" s="7" t="s">
        <v>26</v>
      </c>
      <c r="E36" s="7" t="s">
        <v>15</v>
      </c>
      <c r="F36" s="7" t="s">
        <v>436</v>
      </c>
      <c r="G36" s="13" t="s">
        <v>137</v>
      </c>
      <c r="H36" s="13" t="s">
        <v>26</v>
      </c>
      <c r="I36" s="24">
        <v>2250000</v>
      </c>
      <c r="J36" s="24">
        <v>0</v>
      </c>
      <c r="K36" s="46">
        <v>269800</v>
      </c>
      <c r="L36" s="46">
        <v>4174437</v>
      </c>
      <c r="M36" s="46">
        <v>39</v>
      </c>
      <c r="N36" s="7" t="s">
        <v>103</v>
      </c>
      <c r="O36" s="7" t="s">
        <v>104</v>
      </c>
      <c r="P36" s="7" t="s">
        <v>26</v>
      </c>
      <c r="Q36" s="22" t="s">
        <v>26</v>
      </c>
      <c r="R36" s="7" t="s">
        <v>26</v>
      </c>
      <c r="S36" s="26" t="s">
        <v>26</v>
      </c>
      <c r="T36" s="9" t="s">
        <v>103</v>
      </c>
    </row>
    <row r="37" spans="1:20" s="4" customFormat="1" ht="18" customHeight="1" x14ac:dyDescent="0.45">
      <c r="A37" s="7">
        <f t="shared" si="0"/>
        <v>34</v>
      </c>
      <c r="B37" s="7" t="s">
        <v>60</v>
      </c>
      <c r="C37" s="7" t="s">
        <v>136</v>
      </c>
      <c r="D37" s="7" t="s">
        <v>26</v>
      </c>
      <c r="E37" s="7" t="s">
        <v>28</v>
      </c>
      <c r="F37" s="7" t="s">
        <v>380</v>
      </c>
      <c r="G37" s="16" t="s">
        <v>259</v>
      </c>
      <c r="H37" s="16">
        <v>7</v>
      </c>
      <c r="I37" s="7">
        <v>956000</v>
      </c>
      <c r="J37" s="7">
        <v>709931.18</v>
      </c>
      <c r="K37" s="46">
        <v>284630</v>
      </c>
      <c r="L37" s="46">
        <v>4155680</v>
      </c>
      <c r="M37" s="46" t="s">
        <v>26</v>
      </c>
      <c r="N37" s="7" t="s">
        <v>103</v>
      </c>
      <c r="O37" s="7" t="s">
        <v>103</v>
      </c>
      <c r="P37" s="7" t="s">
        <v>287</v>
      </c>
      <c r="Q37" s="28" t="s">
        <v>342</v>
      </c>
      <c r="R37" s="7" t="s">
        <v>232</v>
      </c>
      <c r="S37" s="25" t="s">
        <v>9</v>
      </c>
      <c r="T37" s="9" t="s">
        <v>103</v>
      </c>
    </row>
    <row r="38" spans="1:20" s="4" customFormat="1" ht="18" customHeight="1" x14ac:dyDescent="0.45">
      <c r="A38" s="7">
        <f t="shared" si="0"/>
        <v>35</v>
      </c>
      <c r="B38" s="7" t="s">
        <v>176</v>
      </c>
      <c r="C38" s="7" t="s">
        <v>228</v>
      </c>
      <c r="D38" s="7" t="s">
        <v>26</v>
      </c>
      <c r="E38" s="7" t="s">
        <v>17</v>
      </c>
      <c r="F38" s="7" t="s">
        <v>458</v>
      </c>
      <c r="G38" s="13" t="s">
        <v>26</v>
      </c>
      <c r="H38" s="13" t="s">
        <v>26</v>
      </c>
      <c r="I38" s="7">
        <v>5400000</v>
      </c>
      <c r="J38" s="7">
        <v>0</v>
      </c>
      <c r="K38" s="46">
        <v>758464</v>
      </c>
      <c r="L38" s="46">
        <v>4270204</v>
      </c>
      <c r="M38" s="46">
        <v>38</v>
      </c>
      <c r="N38" s="7" t="s">
        <v>103</v>
      </c>
      <c r="O38" s="7" t="s">
        <v>104</v>
      </c>
      <c r="P38" s="7" t="s">
        <v>26</v>
      </c>
      <c r="Q38" s="22" t="s">
        <v>26</v>
      </c>
      <c r="R38" s="7" t="s">
        <v>26</v>
      </c>
      <c r="S38" s="26" t="s">
        <v>26</v>
      </c>
      <c r="T38" s="9" t="s">
        <v>103</v>
      </c>
    </row>
    <row r="39" spans="1:20" s="4" customFormat="1" ht="18" customHeight="1" x14ac:dyDescent="0.45">
      <c r="A39" s="7">
        <f t="shared" si="0"/>
        <v>36</v>
      </c>
      <c r="B39" s="7" t="s">
        <v>61</v>
      </c>
      <c r="C39" s="7" t="s">
        <v>136</v>
      </c>
      <c r="D39" s="7" t="s">
        <v>26</v>
      </c>
      <c r="E39" s="7" t="s">
        <v>22</v>
      </c>
      <c r="F39" s="7" t="s">
        <v>381</v>
      </c>
      <c r="G39" s="13" t="s">
        <v>247</v>
      </c>
      <c r="H39" s="13">
        <v>3</v>
      </c>
      <c r="I39" s="7">
        <v>835600</v>
      </c>
      <c r="J39" s="7">
        <v>835799.57</v>
      </c>
      <c r="K39" s="46">
        <v>293226</v>
      </c>
      <c r="L39" s="46">
        <v>4233619</v>
      </c>
      <c r="M39" s="46">
        <v>39</v>
      </c>
      <c r="N39" s="7" t="s">
        <v>103</v>
      </c>
      <c r="O39" s="7" t="s">
        <v>103</v>
      </c>
      <c r="P39" s="7" t="s">
        <v>287</v>
      </c>
      <c r="Q39" s="22" t="s">
        <v>343</v>
      </c>
      <c r="R39" s="7" t="s">
        <v>248</v>
      </c>
      <c r="S39" s="26" t="s">
        <v>9</v>
      </c>
      <c r="T39" s="9" t="s">
        <v>103</v>
      </c>
    </row>
    <row r="40" spans="1:20" s="4" customFormat="1" ht="18" customHeight="1" x14ac:dyDescent="0.45">
      <c r="A40" s="7">
        <f t="shared" si="0"/>
        <v>37</v>
      </c>
      <c r="B40" s="7" t="s">
        <v>238</v>
      </c>
      <c r="C40" s="7" t="s">
        <v>239</v>
      </c>
      <c r="D40" s="7" t="s">
        <v>26</v>
      </c>
      <c r="E40" s="7" t="s">
        <v>18</v>
      </c>
      <c r="F40" s="7" t="s">
        <v>409</v>
      </c>
      <c r="G40" s="13" t="s">
        <v>26</v>
      </c>
      <c r="H40" s="13" t="s">
        <v>26</v>
      </c>
      <c r="I40" s="7">
        <v>35874000</v>
      </c>
      <c r="J40" s="7">
        <v>0</v>
      </c>
      <c r="K40" s="46">
        <v>247705</v>
      </c>
      <c r="L40" s="46">
        <v>4372935</v>
      </c>
      <c r="M40" s="46">
        <v>39</v>
      </c>
      <c r="N40" s="7" t="s">
        <v>104</v>
      </c>
      <c r="O40" s="7" t="s">
        <v>104</v>
      </c>
      <c r="P40" s="7" t="s">
        <v>26</v>
      </c>
      <c r="Q40" s="22" t="s">
        <v>26</v>
      </c>
      <c r="R40" s="7" t="s">
        <v>26</v>
      </c>
      <c r="S40" s="26" t="s">
        <v>26</v>
      </c>
      <c r="T40" s="9" t="s">
        <v>104</v>
      </c>
    </row>
    <row r="41" spans="1:20" s="4" customFormat="1" ht="18" customHeight="1" x14ac:dyDescent="0.45">
      <c r="A41" s="7">
        <f t="shared" si="0"/>
        <v>38</v>
      </c>
      <c r="B41" s="7" t="s">
        <v>62</v>
      </c>
      <c r="C41" s="7" t="s">
        <v>150</v>
      </c>
      <c r="D41" s="7" t="s">
        <v>26</v>
      </c>
      <c r="E41" s="7" t="s">
        <v>24</v>
      </c>
      <c r="F41" s="7" t="s">
        <v>382</v>
      </c>
      <c r="G41" s="13" t="s">
        <v>26</v>
      </c>
      <c r="H41" s="13" t="s">
        <v>26</v>
      </c>
      <c r="I41" s="7">
        <v>1510000</v>
      </c>
      <c r="J41" s="7">
        <v>0</v>
      </c>
      <c r="K41" s="46">
        <v>257383</v>
      </c>
      <c r="L41" s="46">
        <v>4233785</v>
      </c>
      <c r="M41" s="46">
        <v>39</v>
      </c>
      <c r="N41" s="7" t="s">
        <v>104</v>
      </c>
      <c r="O41" s="7" t="s">
        <v>104</v>
      </c>
      <c r="P41" s="7" t="s">
        <v>26</v>
      </c>
      <c r="Q41" s="22" t="s">
        <v>26</v>
      </c>
      <c r="R41" s="7" t="s">
        <v>26</v>
      </c>
      <c r="S41" s="26" t="s">
        <v>26</v>
      </c>
      <c r="T41" s="9" t="s">
        <v>104</v>
      </c>
    </row>
    <row r="42" spans="1:20" s="4" customFormat="1" ht="18" customHeight="1" x14ac:dyDescent="0.45">
      <c r="A42" s="7">
        <f t="shared" si="0"/>
        <v>39</v>
      </c>
      <c r="B42" s="7" t="s">
        <v>63</v>
      </c>
      <c r="C42" s="7" t="s">
        <v>150</v>
      </c>
      <c r="D42" s="7" t="s">
        <v>26</v>
      </c>
      <c r="E42" s="7" t="s">
        <v>24</v>
      </c>
      <c r="F42" s="7" t="s">
        <v>492</v>
      </c>
      <c r="G42" s="13" t="s">
        <v>26</v>
      </c>
      <c r="H42" s="13" t="s">
        <v>26</v>
      </c>
      <c r="I42" s="7">
        <v>920000</v>
      </c>
      <c r="J42" s="7">
        <v>0</v>
      </c>
      <c r="K42" s="46">
        <v>272186</v>
      </c>
      <c r="L42" s="46">
        <v>4222019</v>
      </c>
      <c r="M42" s="46">
        <v>39</v>
      </c>
      <c r="N42" s="7" t="s">
        <v>104</v>
      </c>
      <c r="O42" s="7" t="s">
        <v>104</v>
      </c>
      <c r="P42" s="7" t="s">
        <v>26</v>
      </c>
      <c r="Q42" s="22" t="s">
        <v>26</v>
      </c>
      <c r="R42" s="7" t="s">
        <v>26</v>
      </c>
      <c r="S42" s="26" t="s">
        <v>26</v>
      </c>
      <c r="T42" s="9" t="s">
        <v>104</v>
      </c>
    </row>
    <row r="43" spans="1:20" s="4" customFormat="1" ht="18" customHeight="1" x14ac:dyDescent="0.45">
      <c r="A43" s="7">
        <f t="shared" si="0"/>
        <v>40</v>
      </c>
      <c r="B43" s="7" t="s">
        <v>64</v>
      </c>
      <c r="C43" s="7" t="s">
        <v>150</v>
      </c>
      <c r="D43" s="7" t="s">
        <v>26</v>
      </c>
      <c r="E43" s="7" t="s">
        <v>22</v>
      </c>
      <c r="F43" s="7" t="s">
        <v>437</v>
      </c>
      <c r="G43" s="13" t="s">
        <v>26</v>
      </c>
      <c r="H43" s="13" t="s">
        <v>26</v>
      </c>
      <c r="I43" s="7">
        <v>27500</v>
      </c>
      <c r="J43" s="7">
        <v>0</v>
      </c>
      <c r="K43" s="46">
        <v>292995</v>
      </c>
      <c r="L43" s="46">
        <v>4233358</v>
      </c>
      <c r="M43" s="46">
        <v>39</v>
      </c>
      <c r="N43" s="7" t="s">
        <v>104</v>
      </c>
      <c r="O43" s="7" t="s">
        <v>104</v>
      </c>
      <c r="P43" s="7" t="s">
        <v>26</v>
      </c>
      <c r="Q43" s="22" t="s">
        <v>26</v>
      </c>
      <c r="R43" s="7" t="s">
        <v>26</v>
      </c>
      <c r="S43" s="26" t="s">
        <v>26</v>
      </c>
      <c r="T43" s="9" t="s">
        <v>104</v>
      </c>
    </row>
    <row r="44" spans="1:20" s="4" customFormat="1" ht="18" customHeight="1" x14ac:dyDescent="0.45">
      <c r="A44" s="7">
        <f t="shared" si="0"/>
        <v>41</v>
      </c>
      <c r="B44" s="7" t="s">
        <v>65</v>
      </c>
      <c r="C44" s="7" t="s">
        <v>150</v>
      </c>
      <c r="D44" s="7" t="s">
        <v>26</v>
      </c>
      <c r="E44" s="7" t="s">
        <v>18</v>
      </c>
      <c r="F44" s="7" t="s">
        <v>410</v>
      </c>
      <c r="G44" s="13" t="s">
        <v>26</v>
      </c>
      <c r="H44" s="13" t="s">
        <v>26</v>
      </c>
      <c r="I44" s="7">
        <v>22740000</v>
      </c>
      <c r="J44" s="7">
        <v>0</v>
      </c>
      <c r="K44" s="46">
        <v>247076</v>
      </c>
      <c r="L44" s="46">
        <v>4367742</v>
      </c>
      <c r="M44" s="46">
        <v>39</v>
      </c>
      <c r="N44" s="7" t="s">
        <v>104</v>
      </c>
      <c r="O44" s="7" t="s">
        <v>104</v>
      </c>
      <c r="P44" s="7" t="s">
        <v>26</v>
      </c>
      <c r="Q44" s="22" t="s">
        <v>26</v>
      </c>
      <c r="R44" s="7" t="s">
        <v>26</v>
      </c>
      <c r="S44" s="26" t="s">
        <v>26</v>
      </c>
      <c r="T44" s="9" t="s">
        <v>103</v>
      </c>
    </row>
    <row r="45" spans="1:20" s="4" customFormat="1" ht="18" customHeight="1" x14ac:dyDescent="0.45">
      <c r="A45" s="7">
        <f t="shared" si="0"/>
        <v>42</v>
      </c>
      <c r="B45" s="7" t="s">
        <v>66</v>
      </c>
      <c r="C45" s="7" t="s">
        <v>150</v>
      </c>
      <c r="D45" s="7" t="s">
        <v>26</v>
      </c>
      <c r="E45" s="7" t="s">
        <v>17</v>
      </c>
      <c r="F45" s="7" t="s">
        <v>459</v>
      </c>
      <c r="G45" s="13" t="s">
        <v>26</v>
      </c>
      <c r="H45" s="13" t="s">
        <v>26</v>
      </c>
      <c r="I45" s="7">
        <v>777600</v>
      </c>
      <c r="J45" s="7">
        <v>0</v>
      </c>
      <c r="K45" s="46">
        <v>721348</v>
      </c>
      <c r="L45" s="46">
        <v>4261187</v>
      </c>
      <c r="M45" s="46">
        <v>38</v>
      </c>
      <c r="N45" s="7" t="s">
        <v>103</v>
      </c>
      <c r="O45" s="7" t="s">
        <v>104</v>
      </c>
      <c r="P45" s="7" t="s">
        <v>26</v>
      </c>
      <c r="Q45" s="22" t="s">
        <v>26</v>
      </c>
      <c r="R45" s="7" t="s">
        <v>26</v>
      </c>
      <c r="S45" s="26" t="s">
        <v>26</v>
      </c>
      <c r="T45" s="9" t="s">
        <v>104</v>
      </c>
    </row>
    <row r="46" spans="1:20" s="4" customFormat="1" ht="18" customHeight="1" x14ac:dyDescent="0.45">
      <c r="A46" s="7">
        <f t="shared" si="0"/>
        <v>43</v>
      </c>
      <c r="B46" s="7" t="s">
        <v>67</v>
      </c>
      <c r="C46" s="7" t="s">
        <v>32</v>
      </c>
      <c r="D46" s="7" t="s">
        <v>26</v>
      </c>
      <c r="E46" s="7" t="s">
        <v>18</v>
      </c>
      <c r="F46" s="7" t="s">
        <v>438</v>
      </c>
      <c r="G46" s="13" t="s">
        <v>26</v>
      </c>
      <c r="H46" s="13" t="s">
        <v>26</v>
      </c>
      <c r="I46" s="7">
        <v>49392</v>
      </c>
      <c r="J46" s="7">
        <v>0</v>
      </c>
      <c r="K46" s="46">
        <v>736626</v>
      </c>
      <c r="L46" s="46">
        <v>4379591</v>
      </c>
      <c r="M46" s="46">
        <v>38</v>
      </c>
      <c r="N46" s="7" t="s">
        <v>103</v>
      </c>
      <c r="O46" s="7" t="s">
        <v>104</v>
      </c>
      <c r="P46" s="7" t="s">
        <v>26</v>
      </c>
      <c r="Q46" s="22" t="s">
        <v>26</v>
      </c>
      <c r="R46" s="7" t="s">
        <v>26</v>
      </c>
      <c r="S46" s="26" t="s">
        <v>26</v>
      </c>
      <c r="T46" s="9" t="s">
        <v>103</v>
      </c>
    </row>
    <row r="47" spans="1:20" s="4" customFormat="1" ht="18" customHeight="1" x14ac:dyDescent="0.45">
      <c r="A47" s="7">
        <f t="shared" si="0"/>
        <v>44</v>
      </c>
      <c r="B47" s="7" t="s">
        <v>68</v>
      </c>
      <c r="C47" s="7" t="s">
        <v>48</v>
      </c>
      <c r="D47" s="7" t="s">
        <v>26</v>
      </c>
      <c r="E47" s="7" t="s">
        <v>24</v>
      </c>
      <c r="F47" s="7" t="s">
        <v>383</v>
      </c>
      <c r="G47" s="13">
        <v>340.10700000000003</v>
      </c>
      <c r="H47" s="13">
        <v>3</v>
      </c>
      <c r="I47" s="7">
        <v>35789</v>
      </c>
      <c r="J47" s="7">
        <v>998.18</v>
      </c>
      <c r="K47" s="46">
        <v>240733</v>
      </c>
      <c r="L47" s="46">
        <v>4241395</v>
      </c>
      <c r="M47" s="46">
        <v>39</v>
      </c>
      <c r="N47" s="7" t="s">
        <v>103</v>
      </c>
      <c r="O47" s="7" t="s">
        <v>103</v>
      </c>
      <c r="P47" s="7" t="s">
        <v>287</v>
      </c>
      <c r="Q47" s="22" t="s">
        <v>506</v>
      </c>
      <c r="R47" s="7" t="s">
        <v>507</v>
      </c>
      <c r="S47" s="26" t="s">
        <v>9</v>
      </c>
      <c r="T47" s="9" t="s">
        <v>103</v>
      </c>
    </row>
    <row r="48" spans="1:20" s="4" customFormat="1" ht="18" customHeight="1" x14ac:dyDescent="0.45">
      <c r="A48" s="7">
        <f t="shared" si="0"/>
        <v>45</v>
      </c>
      <c r="B48" s="7" t="s">
        <v>154</v>
      </c>
      <c r="C48" s="7" t="s">
        <v>48</v>
      </c>
      <c r="D48" s="7" t="s">
        <v>26</v>
      </c>
      <c r="E48" s="7" t="s">
        <v>41</v>
      </c>
      <c r="F48" s="7" t="s">
        <v>482</v>
      </c>
      <c r="G48" s="13" t="s">
        <v>26</v>
      </c>
      <c r="H48" s="13" t="s">
        <v>26</v>
      </c>
      <c r="I48" s="7">
        <v>358.6</v>
      </c>
      <c r="J48" s="7">
        <v>0</v>
      </c>
      <c r="K48" s="46">
        <v>243526</v>
      </c>
      <c r="L48" s="46">
        <v>4226959</v>
      </c>
      <c r="M48" s="46">
        <v>39</v>
      </c>
      <c r="N48" s="7" t="s">
        <v>104</v>
      </c>
      <c r="O48" s="7" t="s">
        <v>104</v>
      </c>
      <c r="P48" s="7" t="s">
        <v>26</v>
      </c>
      <c r="Q48" s="22" t="s">
        <v>26</v>
      </c>
      <c r="R48" s="7" t="s">
        <v>26</v>
      </c>
      <c r="S48" s="26" t="s">
        <v>26</v>
      </c>
      <c r="T48" s="9" t="s">
        <v>103</v>
      </c>
    </row>
    <row r="49" spans="1:20" s="4" customFormat="1" ht="18" customHeight="1" x14ac:dyDescent="0.45">
      <c r="A49" s="7">
        <f t="shared" si="0"/>
        <v>46</v>
      </c>
      <c r="B49" s="7" t="s">
        <v>69</v>
      </c>
      <c r="C49" s="7" t="s">
        <v>48</v>
      </c>
      <c r="D49" s="7" t="s">
        <v>26</v>
      </c>
      <c r="E49" s="7" t="s">
        <v>41</v>
      </c>
      <c r="F49" s="7" t="s">
        <v>483</v>
      </c>
      <c r="G49" s="13" t="s">
        <v>26</v>
      </c>
      <c r="H49" s="13" t="s">
        <v>26</v>
      </c>
      <c r="I49" s="7">
        <v>1404.32</v>
      </c>
      <c r="J49" s="7">
        <v>0</v>
      </c>
      <c r="K49" s="46">
        <v>243535</v>
      </c>
      <c r="L49" s="46">
        <v>4226655</v>
      </c>
      <c r="M49" s="46">
        <v>39</v>
      </c>
      <c r="N49" s="7" t="s">
        <v>104</v>
      </c>
      <c r="O49" s="7" t="s">
        <v>104</v>
      </c>
      <c r="P49" s="7" t="s">
        <v>26</v>
      </c>
      <c r="Q49" s="22" t="s">
        <v>26</v>
      </c>
      <c r="R49" s="9" t="s">
        <v>26</v>
      </c>
      <c r="S49" s="9" t="s">
        <v>26</v>
      </c>
      <c r="T49" s="9" t="s">
        <v>103</v>
      </c>
    </row>
    <row r="50" spans="1:20" s="4" customFormat="1" ht="18" customHeight="1" x14ac:dyDescent="0.45">
      <c r="A50" s="7">
        <f t="shared" si="0"/>
        <v>47</v>
      </c>
      <c r="B50" s="7" t="s">
        <v>70</v>
      </c>
      <c r="C50" s="7" t="s">
        <v>48</v>
      </c>
      <c r="D50" s="7" t="s">
        <v>357</v>
      </c>
      <c r="E50" s="7" t="s">
        <v>41</v>
      </c>
      <c r="F50" s="7" t="s">
        <v>508</v>
      </c>
      <c r="G50" s="15" t="s">
        <v>509</v>
      </c>
      <c r="H50" s="13">
        <v>3</v>
      </c>
      <c r="I50" s="7">
        <v>1401.65</v>
      </c>
      <c r="J50" s="7">
        <v>1401.65</v>
      </c>
      <c r="K50" s="46">
        <v>243693</v>
      </c>
      <c r="L50" s="46">
        <v>4226695</v>
      </c>
      <c r="M50" s="46">
        <v>39</v>
      </c>
      <c r="N50" s="7" t="s">
        <v>103</v>
      </c>
      <c r="O50" s="7" t="s">
        <v>103</v>
      </c>
      <c r="P50" s="7" t="s">
        <v>287</v>
      </c>
      <c r="Q50" s="22" t="s">
        <v>510</v>
      </c>
      <c r="R50" s="9" t="s">
        <v>511</v>
      </c>
      <c r="S50" s="44" t="s">
        <v>9</v>
      </c>
      <c r="T50" s="44" t="s">
        <v>103</v>
      </c>
    </row>
    <row r="51" spans="1:20" s="4" customFormat="1" x14ac:dyDescent="0.45">
      <c r="A51" s="7">
        <f t="shared" si="0"/>
        <v>48</v>
      </c>
      <c r="B51" s="7" t="s">
        <v>71</v>
      </c>
      <c r="C51" s="7" t="s">
        <v>48</v>
      </c>
      <c r="D51" s="7" t="s">
        <v>26</v>
      </c>
      <c r="E51" s="7" t="s">
        <v>15</v>
      </c>
      <c r="F51" s="7" t="s">
        <v>436</v>
      </c>
      <c r="G51" s="13" t="s">
        <v>26</v>
      </c>
      <c r="H51" s="13" t="s">
        <v>26</v>
      </c>
      <c r="I51" s="7">
        <v>12000</v>
      </c>
      <c r="J51" s="7">
        <v>0</v>
      </c>
      <c r="K51" s="46">
        <v>271736</v>
      </c>
      <c r="L51" s="46">
        <v>4175086</v>
      </c>
      <c r="M51" s="46">
        <v>39</v>
      </c>
      <c r="N51" s="7" t="s">
        <v>103</v>
      </c>
      <c r="O51" s="7" t="s">
        <v>104</v>
      </c>
      <c r="P51" s="7" t="s">
        <v>26</v>
      </c>
      <c r="Q51" s="22" t="s">
        <v>26</v>
      </c>
      <c r="R51" s="7" t="s">
        <v>26</v>
      </c>
      <c r="S51" s="26" t="s">
        <v>26</v>
      </c>
      <c r="T51" s="9" t="s">
        <v>103</v>
      </c>
    </row>
    <row r="52" spans="1:20" s="4" customFormat="1" x14ac:dyDescent="0.45">
      <c r="A52" s="7">
        <f t="shared" si="0"/>
        <v>49</v>
      </c>
      <c r="B52" s="7" t="s">
        <v>72</v>
      </c>
      <c r="C52" s="7" t="s">
        <v>48</v>
      </c>
      <c r="D52" s="7" t="s">
        <v>26</v>
      </c>
      <c r="E52" s="7" t="s">
        <v>17</v>
      </c>
      <c r="F52" s="7" t="s">
        <v>384</v>
      </c>
      <c r="G52" s="13" t="s">
        <v>264</v>
      </c>
      <c r="H52" s="13">
        <v>13</v>
      </c>
      <c r="I52" s="7">
        <v>32717</v>
      </c>
      <c r="J52" s="7">
        <v>30803.93</v>
      </c>
      <c r="K52" s="46">
        <v>735187</v>
      </c>
      <c r="L52" s="46">
        <v>4241365</v>
      </c>
      <c r="M52" s="46">
        <v>38</v>
      </c>
      <c r="N52" s="7" t="s">
        <v>103</v>
      </c>
      <c r="O52" s="7" t="s">
        <v>103</v>
      </c>
      <c r="P52" s="7" t="s">
        <v>289</v>
      </c>
      <c r="Q52" s="22" t="s">
        <v>344</v>
      </c>
      <c r="R52" s="7" t="s">
        <v>265</v>
      </c>
      <c r="S52" s="26" t="s">
        <v>9</v>
      </c>
      <c r="T52" s="9" t="s">
        <v>103</v>
      </c>
    </row>
    <row r="53" spans="1:20" s="4" customFormat="1" x14ac:dyDescent="0.45">
      <c r="A53" s="7">
        <f t="shared" si="0"/>
        <v>50</v>
      </c>
      <c r="B53" s="7" t="s">
        <v>73</v>
      </c>
      <c r="C53" s="7" t="s">
        <v>48</v>
      </c>
      <c r="D53" s="7" t="s">
        <v>26</v>
      </c>
      <c r="E53" s="7" t="s">
        <v>20</v>
      </c>
      <c r="F53" s="7" t="s">
        <v>452</v>
      </c>
      <c r="G53" s="13" t="s">
        <v>26</v>
      </c>
      <c r="H53" s="13" t="s">
        <v>26</v>
      </c>
      <c r="I53" s="7">
        <v>7670.5</v>
      </c>
      <c r="J53" s="7">
        <v>0</v>
      </c>
      <c r="K53" s="46">
        <v>760147</v>
      </c>
      <c r="L53" s="46">
        <v>4210713</v>
      </c>
      <c r="M53" s="46">
        <v>38</v>
      </c>
      <c r="N53" s="7" t="s">
        <v>104</v>
      </c>
      <c r="O53" s="7" t="s">
        <v>104</v>
      </c>
      <c r="P53" s="7" t="s">
        <v>26</v>
      </c>
      <c r="Q53" s="22" t="s">
        <v>26</v>
      </c>
      <c r="R53" s="7" t="s">
        <v>26</v>
      </c>
      <c r="S53" s="26" t="s">
        <v>26</v>
      </c>
      <c r="T53" s="9" t="s">
        <v>103</v>
      </c>
    </row>
    <row r="54" spans="1:20" s="4" customFormat="1" x14ac:dyDescent="0.45">
      <c r="A54" s="7">
        <f t="shared" si="0"/>
        <v>51</v>
      </c>
      <c r="B54" s="7" t="s">
        <v>345</v>
      </c>
      <c r="C54" s="7" t="s">
        <v>48</v>
      </c>
      <c r="D54" s="7" t="s">
        <v>284</v>
      </c>
      <c r="E54" s="7" t="s">
        <v>20</v>
      </c>
      <c r="F54" s="7" t="s">
        <v>439</v>
      </c>
      <c r="G54" s="13">
        <v>256.12599999999998</v>
      </c>
      <c r="H54" s="13">
        <v>3</v>
      </c>
      <c r="I54" s="7">
        <v>6803.39</v>
      </c>
      <c r="J54" s="7">
        <v>4203.53</v>
      </c>
      <c r="K54" s="46">
        <v>758437</v>
      </c>
      <c r="L54" s="46">
        <v>4210738</v>
      </c>
      <c r="M54" s="46">
        <v>38</v>
      </c>
      <c r="N54" s="7" t="s">
        <v>103</v>
      </c>
      <c r="O54" s="7" t="s">
        <v>103</v>
      </c>
      <c r="P54" s="7" t="s">
        <v>287</v>
      </c>
      <c r="Q54" s="22" t="s">
        <v>346</v>
      </c>
      <c r="R54" s="7" t="s">
        <v>285</v>
      </c>
      <c r="S54" s="26" t="s">
        <v>9</v>
      </c>
      <c r="T54" s="9" t="s">
        <v>103</v>
      </c>
    </row>
    <row r="55" spans="1:20" s="4" customFormat="1" x14ac:dyDescent="0.45">
      <c r="A55" s="7">
        <f t="shared" si="0"/>
        <v>52</v>
      </c>
      <c r="B55" s="7" t="s">
        <v>74</v>
      </c>
      <c r="C55" s="7" t="s">
        <v>48</v>
      </c>
      <c r="D55" s="7" t="s">
        <v>26</v>
      </c>
      <c r="E55" s="7" t="s">
        <v>20</v>
      </c>
      <c r="F55" s="7" t="s">
        <v>451</v>
      </c>
      <c r="G55" s="13" t="s">
        <v>26</v>
      </c>
      <c r="H55" s="13" t="s">
        <v>26</v>
      </c>
      <c r="I55" s="7">
        <v>8146</v>
      </c>
      <c r="J55" s="7">
        <v>0</v>
      </c>
      <c r="K55" s="46">
        <v>238918</v>
      </c>
      <c r="L55" s="46">
        <v>4211749</v>
      </c>
      <c r="M55" s="46">
        <v>39</v>
      </c>
      <c r="N55" s="7" t="s">
        <v>104</v>
      </c>
      <c r="O55" s="7" t="s">
        <v>104</v>
      </c>
      <c r="P55" s="7" t="s">
        <v>26</v>
      </c>
      <c r="Q55" s="22" t="s">
        <v>26</v>
      </c>
      <c r="R55" s="7" t="s">
        <v>26</v>
      </c>
      <c r="S55" s="26" t="s">
        <v>26</v>
      </c>
      <c r="T55" s="9" t="s">
        <v>103</v>
      </c>
    </row>
    <row r="56" spans="1:20" s="4" customFormat="1" x14ac:dyDescent="0.45">
      <c r="A56" s="7">
        <f t="shared" si="0"/>
        <v>53</v>
      </c>
      <c r="B56" s="7" t="s">
        <v>75</v>
      </c>
      <c r="C56" s="7" t="s">
        <v>127</v>
      </c>
      <c r="D56" s="7" t="s">
        <v>26</v>
      </c>
      <c r="E56" s="7" t="s">
        <v>17</v>
      </c>
      <c r="F56" s="7" t="s">
        <v>385</v>
      </c>
      <c r="G56" s="11">
        <v>11.69</v>
      </c>
      <c r="H56" s="13">
        <v>13</v>
      </c>
      <c r="I56" s="7">
        <v>1529</v>
      </c>
      <c r="J56" s="7">
        <v>1483.59</v>
      </c>
      <c r="K56" s="46">
        <v>720883</v>
      </c>
      <c r="L56" s="46">
        <v>4265117</v>
      </c>
      <c r="M56" s="46">
        <v>38</v>
      </c>
      <c r="N56" s="7" t="s">
        <v>103</v>
      </c>
      <c r="O56" s="7" t="s">
        <v>103</v>
      </c>
      <c r="P56" s="7" t="s">
        <v>287</v>
      </c>
      <c r="Q56" s="22" t="s">
        <v>347</v>
      </c>
      <c r="R56" s="7" t="s">
        <v>253</v>
      </c>
      <c r="S56" s="26" t="s">
        <v>9</v>
      </c>
      <c r="T56" s="9" t="s">
        <v>103</v>
      </c>
    </row>
    <row r="57" spans="1:20" s="4" customFormat="1" x14ac:dyDescent="0.45">
      <c r="A57" s="7">
        <f t="shared" si="0"/>
        <v>54</v>
      </c>
      <c r="B57" s="7" t="s">
        <v>76</v>
      </c>
      <c r="C57" s="7" t="s">
        <v>127</v>
      </c>
      <c r="D57" s="7" t="s">
        <v>42</v>
      </c>
      <c r="E57" s="7" t="s">
        <v>22</v>
      </c>
      <c r="F57" s="7" t="s">
        <v>386</v>
      </c>
      <c r="G57" s="13">
        <v>1681.4169999999999</v>
      </c>
      <c r="H57" s="13">
        <v>3</v>
      </c>
      <c r="I57" s="7">
        <v>1400</v>
      </c>
      <c r="J57" s="7">
        <v>550</v>
      </c>
      <c r="K57" s="46">
        <v>278915</v>
      </c>
      <c r="L57" s="46">
        <v>4254788</v>
      </c>
      <c r="M57" s="46">
        <v>39</v>
      </c>
      <c r="N57" s="7" t="s">
        <v>103</v>
      </c>
      <c r="O57" s="7" t="s">
        <v>220</v>
      </c>
      <c r="P57" s="7" t="s">
        <v>289</v>
      </c>
      <c r="Q57" s="22" t="s">
        <v>348</v>
      </c>
      <c r="R57" s="7" t="s">
        <v>221</v>
      </c>
      <c r="S57" s="25" t="s">
        <v>14</v>
      </c>
      <c r="T57" s="9" t="s">
        <v>103</v>
      </c>
    </row>
    <row r="58" spans="1:20" s="4" customFormat="1" x14ac:dyDescent="0.45">
      <c r="A58" s="7">
        <f t="shared" si="0"/>
        <v>55</v>
      </c>
      <c r="B58" s="7" t="s">
        <v>77</v>
      </c>
      <c r="C58" s="7" t="s">
        <v>127</v>
      </c>
      <c r="D58" s="7" t="s">
        <v>349</v>
      </c>
      <c r="E58" s="7" t="s">
        <v>28</v>
      </c>
      <c r="F58" s="7" t="s">
        <v>406</v>
      </c>
      <c r="G58" s="13" t="s">
        <v>272</v>
      </c>
      <c r="H58" s="13">
        <v>17</v>
      </c>
      <c r="I58" s="7">
        <v>2050.66</v>
      </c>
      <c r="J58" s="7">
        <v>2050.66</v>
      </c>
      <c r="K58" s="46">
        <v>262417</v>
      </c>
      <c r="L58" s="46">
        <v>4139883</v>
      </c>
      <c r="M58" s="46">
        <v>39</v>
      </c>
      <c r="N58" s="7" t="s">
        <v>103</v>
      </c>
      <c r="O58" s="7" t="s">
        <v>103</v>
      </c>
      <c r="P58" s="7" t="s">
        <v>287</v>
      </c>
      <c r="Q58" s="22" t="s">
        <v>350</v>
      </c>
      <c r="R58" s="7" t="s">
        <v>273</v>
      </c>
      <c r="S58" s="26" t="s">
        <v>9</v>
      </c>
      <c r="T58" s="9" t="s">
        <v>103</v>
      </c>
    </row>
    <row r="59" spans="1:20" s="4" customFormat="1" x14ac:dyDescent="0.45">
      <c r="A59" s="7">
        <f t="shared" si="0"/>
        <v>56</v>
      </c>
      <c r="B59" s="7" t="s">
        <v>78</v>
      </c>
      <c r="C59" s="7" t="s">
        <v>83</v>
      </c>
      <c r="D59" s="7" t="s">
        <v>26</v>
      </c>
      <c r="E59" s="7" t="s">
        <v>35</v>
      </c>
      <c r="F59" s="7" t="s">
        <v>440</v>
      </c>
      <c r="G59" s="13" t="s">
        <v>26</v>
      </c>
      <c r="H59" s="13" t="s">
        <v>26</v>
      </c>
      <c r="I59" s="7">
        <v>3968.75</v>
      </c>
      <c r="J59" s="7">
        <v>0</v>
      </c>
      <c r="K59" s="46">
        <v>737388</v>
      </c>
      <c r="L59" s="46">
        <v>4378750</v>
      </c>
      <c r="M59" s="46">
        <v>38</v>
      </c>
      <c r="N59" s="7" t="s">
        <v>103</v>
      </c>
      <c r="O59" s="7" t="s">
        <v>104</v>
      </c>
      <c r="P59" s="7" t="s">
        <v>26</v>
      </c>
      <c r="Q59" s="22" t="s">
        <v>26</v>
      </c>
      <c r="R59" s="7" t="s">
        <v>26</v>
      </c>
      <c r="S59" s="26" t="s">
        <v>26</v>
      </c>
      <c r="T59" s="9" t="s">
        <v>103</v>
      </c>
    </row>
    <row r="60" spans="1:20" s="4" customFormat="1" x14ac:dyDescent="0.45">
      <c r="A60" s="7">
        <f t="shared" si="0"/>
        <v>57</v>
      </c>
      <c r="B60" s="7" t="s">
        <v>79</v>
      </c>
      <c r="C60" s="7" t="s">
        <v>83</v>
      </c>
      <c r="D60" s="7" t="s">
        <v>26</v>
      </c>
      <c r="E60" s="7" t="s">
        <v>31</v>
      </c>
      <c r="F60" s="7" t="s">
        <v>475</v>
      </c>
      <c r="G60" s="13" t="s">
        <v>26</v>
      </c>
      <c r="H60" s="13" t="s">
        <v>26</v>
      </c>
      <c r="I60" s="7">
        <v>3019.21</v>
      </c>
      <c r="J60" s="7">
        <v>0</v>
      </c>
      <c r="K60" s="46">
        <v>250154</v>
      </c>
      <c r="L60" s="46">
        <v>4379058</v>
      </c>
      <c r="M60" s="46">
        <v>39</v>
      </c>
      <c r="N60" s="7" t="s">
        <v>103</v>
      </c>
      <c r="O60" s="7" t="s">
        <v>104</v>
      </c>
      <c r="P60" s="7" t="s">
        <v>26</v>
      </c>
      <c r="Q60" s="22" t="s">
        <v>26</v>
      </c>
      <c r="R60" s="7" t="s">
        <v>26</v>
      </c>
      <c r="S60" s="26" t="s">
        <v>26</v>
      </c>
      <c r="T60" s="9" t="s">
        <v>103</v>
      </c>
    </row>
    <row r="61" spans="1:20" s="4" customFormat="1" x14ac:dyDescent="0.45">
      <c r="A61" s="7">
        <f t="shared" si="0"/>
        <v>58</v>
      </c>
      <c r="B61" s="7" t="s">
        <v>80</v>
      </c>
      <c r="C61" s="7" t="s">
        <v>83</v>
      </c>
      <c r="D61" s="7" t="s">
        <v>26</v>
      </c>
      <c r="E61" s="7" t="s">
        <v>31</v>
      </c>
      <c r="F61" s="7" t="s">
        <v>476</v>
      </c>
      <c r="G61" s="13" t="s">
        <v>26</v>
      </c>
      <c r="H61" s="13" t="s">
        <v>26</v>
      </c>
      <c r="I61" s="7">
        <v>9059.32</v>
      </c>
      <c r="J61" s="7">
        <v>0</v>
      </c>
      <c r="K61" s="46">
        <v>247967</v>
      </c>
      <c r="L61" s="46">
        <v>4373100</v>
      </c>
      <c r="M61" s="46">
        <v>39</v>
      </c>
      <c r="N61" s="7" t="s">
        <v>103</v>
      </c>
      <c r="O61" s="7" t="s">
        <v>104</v>
      </c>
      <c r="P61" s="7" t="s">
        <v>26</v>
      </c>
      <c r="Q61" s="22" t="s">
        <v>26</v>
      </c>
      <c r="R61" s="7" t="s">
        <v>26</v>
      </c>
      <c r="S61" s="26" t="s">
        <v>26</v>
      </c>
      <c r="T61" s="9" t="s">
        <v>103</v>
      </c>
    </row>
    <row r="62" spans="1:20" s="4" customFormat="1" x14ac:dyDescent="0.45">
      <c r="A62" s="7">
        <f t="shared" si="0"/>
        <v>59</v>
      </c>
      <c r="B62" s="7" t="s">
        <v>240</v>
      </c>
      <c r="C62" s="7" t="s">
        <v>83</v>
      </c>
      <c r="D62" s="7" t="s">
        <v>26</v>
      </c>
      <c r="E62" s="7" t="s">
        <v>31</v>
      </c>
      <c r="F62" s="7" t="s">
        <v>477</v>
      </c>
      <c r="G62" s="13" t="s">
        <v>26</v>
      </c>
      <c r="H62" s="13" t="s">
        <v>26</v>
      </c>
      <c r="I62" s="7">
        <v>400000</v>
      </c>
      <c r="J62" s="7">
        <v>0</v>
      </c>
      <c r="K62" s="46" t="s">
        <v>26</v>
      </c>
      <c r="L62" s="46" t="s">
        <v>26</v>
      </c>
      <c r="M62" s="46" t="s">
        <v>26</v>
      </c>
      <c r="N62" s="7" t="s">
        <v>104</v>
      </c>
      <c r="O62" s="7" t="s">
        <v>104</v>
      </c>
      <c r="P62" s="7" t="s">
        <v>26</v>
      </c>
      <c r="Q62" s="22" t="s">
        <v>26</v>
      </c>
      <c r="R62" s="7" t="s">
        <v>26</v>
      </c>
      <c r="S62" s="26" t="s">
        <v>26</v>
      </c>
      <c r="T62" s="9" t="s">
        <v>104</v>
      </c>
    </row>
    <row r="63" spans="1:20" s="4" customFormat="1" x14ac:dyDescent="0.45">
      <c r="A63" s="7">
        <f t="shared" si="0"/>
        <v>60</v>
      </c>
      <c r="B63" s="7" t="s">
        <v>81</v>
      </c>
      <c r="C63" s="7" t="s">
        <v>83</v>
      </c>
      <c r="D63" s="7" t="s">
        <v>26</v>
      </c>
      <c r="E63" s="7" t="s">
        <v>28</v>
      </c>
      <c r="F63" s="7" t="s">
        <v>403</v>
      </c>
      <c r="G63" s="13" t="s">
        <v>26</v>
      </c>
      <c r="H63" s="13" t="s">
        <v>26</v>
      </c>
      <c r="I63" s="7">
        <v>45</v>
      </c>
      <c r="J63" s="7">
        <v>0</v>
      </c>
      <c r="K63" s="46">
        <v>297528</v>
      </c>
      <c r="L63" s="46">
        <v>4140601</v>
      </c>
      <c r="M63" s="46">
        <v>39</v>
      </c>
      <c r="N63" s="7" t="s">
        <v>103</v>
      </c>
      <c r="O63" s="7" t="s">
        <v>104</v>
      </c>
      <c r="P63" s="7" t="s">
        <v>26</v>
      </c>
      <c r="Q63" s="22" t="s">
        <v>26</v>
      </c>
      <c r="R63" s="7" t="s">
        <v>26</v>
      </c>
      <c r="S63" s="26" t="s">
        <v>26</v>
      </c>
      <c r="T63" s="9" t="s">
        <v>103</v>
      </c>
    </row>
    <row r="64" spans="1:20" s="4" customFormat="1" x14ac:dyDescent="0.45">
      <c r="A64" s="7">
        <f t="shared" si="0"/>
        <v>61</v>
      </c>
      <c r="B64" s="7" t="s">
        <v>82</v>
      </c>
      <c r="C64" s="7" t="s">
        <v>83</v>
      </c>
      <c r="D64" s="7" t="s">
        <v>26</v>
      </c>
      <c r="E64" s="7" t="s">
        <v>28</v>
      </c>
      <c r="F64" s="7" t="s">
        <v>387</v>
      </c>
      <c r="G64" s="13" t="s">
        <v>26</v>
      </c>
      <c r="H64" s="13" t="s">
        <v>26</v>
      </c>
      <c r="I64" s="30">
        <v>120</v>
      </c>
      <c r="J64" s="7">
        <v>0</v>
      </c>
      <c r="K64" s="46">
        <v>270503</v>
      </c>
      <c r="L64" s="46">
        <v>4125932</v>
      </c>
      <c r="M64" s="46">
        <v>39</v>
      </c>
      <c r="N64" s="7" t="s">
        <v>104</v>
      </c>
      <c r="O64" s="7" t="s">
        <v>104</v>
      </c>
      <c r="P64" s="7" t="s">
        <v>26</v>
      </c>
      <c r="Q64" s="22" t="s">
        <v>26</v>
      </c>
      <c r="R64" s="7" t="s">
        <v>26</v>
      </c>
      <c r="S64" s="26" t="s">
        <v>26</v>
      </c>
      <c r="T64" s="9" t="s">
        <v>103</v>
      </c>
    </row>
    <row r="65" spans="1:20" s="4" customFormat="1" x14ac:dyDescent="0.45">
      <c r="A65" s="7">
        <f t="shared" si="0"/>
        <v>62</v>
      </c>
      <c r="B65" s="7" t="s">
        <v>155</v>
      </c>
      <c r="C65" s="7" t="s">
        <v>83</v>
      </c>
      <c r="D65" s="7" t="s">
        <v>26</v>
      </c>
      <c r="E65" s="7" t="s">
        <v>28</v>
      </c>
      <c r="F65" s="7" t="s">
        <v>404</v>
      </c>
      <c r="G65" s="13" t="s">
        <v>26</v>
      </c>
      <c r="H65" s="13" t="s">
        <v>26</v>
      </c>
      <c r="I65" s="7">
        <v>400</v>
      </c>
      <c r="J65" s="7">
        <v>0</v>
      </c>
      <c r="K65" s="46">
        <v>258942</v>
      </c>
      <c r="L65" s="46">
        <v>4148485</v>
      </c>
      <c r="M65" s="46">
        <v>39</v>
      </c>
      <c r="N65" s="7" t="s">
        <v>103</v>
      </c>
      <c r="O65" s="7" t="s">
        <v>104</v>
      </c>
      <c r="P65" s="7" t="s">
        <v>26</v>
      </c>
      <c r="Q65" s="22" t="s">
        <v>26</v>
      </c>
      <c r="R65" s="7" t="s">
        <v>26</v>
      </c>
      <c r="S65" s="26" t="s">
        <v>26</v>
      </c>
      <c r="T65" s="9" t="s">
        <v>103</v>
      </c>
    </row>
    <row r="66" spans="1:20" s="4" customFormat="1" x14ac:dyDescent="0.45">
      <c r="A66" s="7">
        <f t="shared" si="0"/>
        <v>63</v>
      </c>
      <c r="B66" s="7" t="s">
        <v>156</v>
      </c>
      <c r="C66" s="7" t="s">
        <v>12</v>
      </c>
      <c r="D66" s="7" t="s">
        <v>26</v>
      </c>
      <c r="E66" s="7" t="s">
        <v>28</v>
      </c>
      <c r="F66" s="7" t="s">
        <v>405</v>
      </c>
      <c r="G66" s="13" t="s">
        <v>26</v>
      </c>
      <c r="H66" s="13" t="s">
        <v>26</v>
      </c>
      <c r="I66" s="7">
        <v>100</v>
      </c>
      <c r="J66" s="7">
        <v>0</v>
      </c>
      <c r="K66" s="46">
        <v>298518</v>
      </c>
      <c r="L66" s="46">
        <v>4140821</v>
      </c>
      <c r="M66" s="46">
        <v>39</v>
      </c>
      <c r="N66" s="7" t="s">
        <v>104</v>
      </c>
      <c r="O66" s="7" t="s">
        <v>104</v>
      </c>
      <c r="P66" s="7" t="s">
        <v>26</v>
      </c>
      <c r="Q66" s="22" t="s">
        <v>26</v>
      </c>
      <c r="R66" s="7" t="s">
        <v>26</v>
      </c>
      <c r="S66" s="26" t="s">
        <v>26</v>
      </c>
      <c r="T66" s="9" t="s">
        <v>103</v>
      </c>
    </row>
    <row r="67" spans="1:20" s="4" customFormat="1" x14ac:dyDescent="0.45">
      <c r="A67" s="7">
        <f t="shared" si="0"/>
        <v>64</v>
      </c>
      <c r="B67" s="7" t="s">
        <v>84</v>
      </c>
      <c r="C67" s="7" t="s">
        <v>83</v>
      </c>
      <c r="D67" s="7" t="s">
        <v>26</v>
      </c>
      <c r="E67" s="7" t="s">
        <v>22</v>
      </c>
      <c r="F67" s="7" t="s">
        <v>412</v>
      </c>
      <c r="G67" s="13" t="s">
        <v>26</v>
      </c>
      <c r="H67" s="13" t="s">
        <v>26</v>
      </c>
      <c r="I67" s="7">
        <v>16000</v>
      </c>
      <c r="J67" s="7">
        <v>0</v>
      </c>
      <c r="K67" s="46">
        <v>268578</v>
      </c>
      <c r="L67" s="46">
        <v>4253383</v>
      </c>
      <c r="M67" s="46">
        <v>39</v>
      </c>
      <c r="N67" s="7" t="s">
        <v>104</v>
      </c>
      <c r="O67" s="7" t="s">
        <v>104</v>
      </c>
      <c r="P67" s="7" t="s">
        <v>26</v>
      </c>
      <c r="Q67" s="22" t="s">
        <v>26</v>
      </c>
      <c r="R67" s="7" t="s">
        <v>26</v>
      </c>
      <c r="S67" s="26" t="s">
        <v>26</v>
      </c>
      <c r="T67" s="9" t="s">
        <v>103</v>
      </c>
    </row>
    <row r="68" spans="1:20" s="4" customFormat="1" x14ac:dyDescent="0.45">
      <c r="A68" s="7">
        <f t="shared" si="0"/>
        <v>65</v>
      </c>
      <c r="B68" s="7" t="s">
        <v>241</v>
      </c>
      <c r="C68" s="7" t="s">
        <v>83</v>
      </c>
      <c r="D68" s="7" t="s">
        <v>26</v>
      </c>
      <c r="E68" s="7" t="s">
        <v>22</v>
      </c>
      <c r="F68" s="7" t="s">
        <v>413</v>
      </c>
      <c r="G68" s="13" t="s">
        <v>26</v>
      </c>
      <c r="H68" s="13" t="s">
        <v>26</v>
      </c>
      <c r="I68" s="7">
        <v>18000</v>
      </c>
      <c r="J68" s="7">
        <v>0</v>
      </c>
      <c r="K68" s="46">
        <v>267473</v>
      </c>
      <c r="L68" s="46">
        <v>4248224</v>
      </c>
      <c r="M68" s="46">
        <v>39</v>
      </c>
      <c r="N68" s="7" t="s">
        <v>104</v>
      </c>
      <c r="O68" s="7" t="s">
        <v>104</v>
      </c>
      <c r="P68" s="7" t="s">
        <v>26</v>
      </c>
      <c r="Q68" s="22" t="s">
        <v>26</v>
      </c>
      <c r="R68" s="7" t="s">
        <v>26</v>
      </c>
      <c r="S68" s="26" t="s">
        <v>26</v>
      </c>
      <c r="T68" s="9" t="s">
        <v>103</v>
      </c>
    </row>
    <row r="69" spans="1:20" s="4" customFormat="1" x14ac:dyDescent="0.45">
      <c r="A69" s="7">
        <f t="shared" si="0"/>
        <v>66</v>
      </c>
      <c r="B69" s="7" t="s">
        <v>85</v>
      </c>
      <c r="C69" s="7" t="s">
        <v>127</v>
      </c>
      <c r="D69" s="7" t="s">
        <v>26</v>
      </c>
      <c r="E69" s="7" t="s">
        <v>24</v>
      </c>
      <c r="F69" s="7" t="s">
        <v>388</v>
      </c>
      <c r="G69" s="13" t="s">
        <v>26</v>
      </c>
      <c r="H69" s="13" t="s">
        <v>26</v>
      </c>
      <c r="I69" s="7">
        <v>1183.25</v>
      </c>
      <c r="J69" s="7">
        <v>0</v>
      </c>
      <c r="K69" s="46">
        <v>259426</v>
      </c>
      <c r="L69" s="46">
        <v>4250866</v>
      </c>
      <c r="M69" s="46">
        <v>39</v>
      </c>
      <c r="N69" s="7" t="s">
        <v>103</v>
      </c>
      <c r="O69" s="7" t="s">
        <v>104</v>
      </c>
      <c r="P69" s="7" t="s">
        <v>26</v>
      </c>
      <c r="Q69" s="22" t="s">
        <v>26</v>
      </c>
      <c r="R69" s="7" t="s">
        <v>26</v>
      </c>
      <c r="S69" s="26" t="s">
        <v>26</v>
      </c>
      <c r="T69" s="9" t="s">
        <v>103</v>
      </c>
    </row>
    <row r="70" spans="1:20" s="4" customFormat="1" x14ac:dyDescent="0.45">
      <c r="A70" s="7">
        <f t="shared" ref="A70:A133" si="1">A69+1</f>
        <v>67</v>
      </c>
      <c r="B70" s="7" t="s">
        <v>86</v>
      </c>
      <c r="C70" s="7" t="s">
        <v>127</v>
      </c>
      <c r="D70" s="7" t="s">
        <v>349</v>
      </c>
      <c r="E70" s="7" t="s">
        <v>20</v>
      </c>
      <c r="F70" s="7" t="s">
        <v>389</v>
      </c>
      <c r="G70" s="13" t="s">
        <v>251</v>
      </c>
      <c r="H70" s="13">
        <v>3</v>
      </c>
      <c r="I70" s="7">
        <v>1768.89</v>
      </c>
      <c r="J70" s="7">
        <v>1768.89</v>
      </c>
      <c r="K70" s="46">
        <v>754846</v>
      </c>
      <c r="L70" s="46">
        <v>4222810</v>
      </c>
      <c r="M70" s="46">
        <v>38</v>
      </c>
      <c r="N70" s="7" t="s">
        <v>103</v>
      </c>
      <c r="O70" s="7" t="s">
        <v>103</v>
      </c>
      <c r="P70" s="7" t="s">
        <v>287</v>
      </c>
      <c r="Q70" s="22" t="s">
        <v>351</v>
      </c>
      <c r="R70" s="7" t="s">
        <v>252</v>
      </c>
      <c r="S70" s="26" t="s">
        <v>9</v>
      </c>
      <c r="T70" s="9" t="s">
        <v>103</v>
      </c>
    </row>
    <row r="71" spans="1:20" s="4" customFormat="1" x14ac:dyDescent="0.45">
      <c r="A71" s="7">
        <f t="shared" si="1"/>
        <v>68</v>
      </c>
      <c r="B71" s="7" t="s">
        <v>87</v>
      </c>
      <c r="C71" s="7" t="s">
        <v>127</v>
      </c>
      <c r="D71" s="7" t="s">
        <v>349</v>
      </c>
      <c r="E71" s="7" t="s">
        <v>20</v>
      </c>
      <c r="F71" s="7" t="s">
        <v>20</v>
      </c>
      <c r="G71" s="13" t="s">
        <v>249</v>
      </c>
      <c r="H71" s="13">
        <v>3</v>
      </c>
      <c r="I71" s="7">
        <v>1842.38</v>
      </c>
      <c r="J71" s="7">
        <v>1842.38</v>
      </c>
      <c r="K71" s="46">
        <v>236194</v>
      </c>
      <c r="L71" s="46">
        <v>4213132</v>
      </c>
      <c r="M71" s="46">
        <v>39</v>
      </c>
      <c r="N71" s="7" t="s">
        <v>103</v>
      </c>
      <c r="O71" s="7" t="s">
        <v>103</v>
      </c>
      <c r="P71" s="7" t="s">
        <v>287</v>
      </c>
      <c r="Q71" s="22" t="s">
        <v>352</v>
      </c>
      <c r="R71" s="7" t="s">
        <v>250</v>
      </c>
      <c r="S71" s="26" t="s">
        <v>9</v>
      </c>
      <c r="T71" s="9" t="s">
        <v>103</v>
      </c>
    </row>
    <row r="72" spans="1:20" s="4" customFormat="1" x14ac:dyDescent="0.45">
      <c r="A72" s="7">
        <f t="shared" si="1"/>
        <v>69</v>
      </c>
      <c r="B72" s="7" t="s">
        <v>88</v>
      </c>
      <c r="C72" s="7" t="s">
        <v>48</v>
      </c>
      <c r="D72" s="7" t="s">
        <v>26</v>
      </c>
      <c r="E72" s="7" t="s">
        <v>17</v>
      </c>
      <c r="F72" s="7" t="s">
        <v>390</v>
      </c>
      <c r="G72" s="13" t="s">
        <v>26</v>
      </c>
      <c r="H72" s="13" t="s">
        <v>26</v>
      </c>
      <c r="I72" s="7">
        <v>239.93</v>
      </c>
      <c r="J72" s="7">
        <v>0</v>
      </c>
      <c r="K72" s="46">
        <v>737659</v>
      </c>
      <c r="L72" s="46">
        <v>4242029</v>
      </c>
      <c r="M72" s="46">
        <v>38</v>
      </c>
      <c r="N72" s="7" t="s">
        <v>104</v>
      </c>
      <c r="O72" s="7" t="s">
        <v>104</v>
      </c>
      <c r="P72" s="7" t="s">
        <v>26</v>
      </c>
      <c r="Q72" s="22" t="s">
        <v>26</v>
      </c>
      <c r="R72" s="7" t="s">
        <v>26</v>
      </c>
      <c r="S72" s="26" t="s">
        <v>26</v>
      </c>
      <c r="T72" s="9" t="s">
        <v>103</v>
      </c>
    </row>
    <row r="73" spans="1:20" s="4" customFormat="1" x14ac:dyDescent="0.45">
      <c r="A73" s="7">
        <f t="shared" si="1"/>
        <v>70</v>
      </c>
      <c r="B73" s="7" t="s">
        <v>214</v>
      </c>
      <c r="C73" s="7" t="s">
        <v>48</v>
      </c>
      <c r="D73" s="7" t="s">
        <v>284</v>
      </c>
      <c r="E73" s="7" t="s">
        <v>20</v>
      </c>
      <c r="F73" s="7" t="s">
        <v>391</v>
      </c>
      <c r="G73" s="15" t="s">
        <v>534</v>
      </c>
      <c r="H73" s="13">
        <v>3</v>
      </c>
      <c r="I73" s="7">
        <v>335</v>
      </c>
      <c r="J73" s="7">
        <f>199.2+67.03</f>
        <v>266.23</v>
      </c>
      <c r="K73" s="46" t="s">
        <v>26</v>
      </c>
      <c r="L73" s="46" t="s">
        <v>26</v>
      </c>
      <c r="M73" s="46" t="s">
        <v>26</v>
      </c>
      <c r="N73" s="7" t="s">
        <v>103</v>
      </c>
      <c r="O73" s="7" t="s">
        <v>103</v>
      </c>
      <c r="P73" s="7" t="s">
        <v>289</v>
      </c>
      <c r="Q73" s="22" t="s">
        <v>535</v>
      </c>
      <c r="R73" s="7" t="s">
        <v>536</v>
      </c>
      <c r="S73" s="26" t="s">
        <v>9</v>
      </c>
      <c r="T73" s="9" t="s">
        <v>103</v>
      </c>
    </row>
    <row r="74" spans="1:20" s="4" customFormat="1" x14ac:dyDescent="0.45">
      <c r="A74" s="7">
        <f t="shared" si="1"/>
        <v>71</v>
      </c>
      <c r="B74" s="7" t="s">
        <v>353</v>
      </c>
      <c r="C74" s="7" t="s">
        <v>48</v>
      </c>
      <c r="D74" s="7" t="s">
        <v>284</v>
      </c>
      <c r="E74" s="7" t="s">
        <v>20</v>
      </c>
      <c r="F74" s="7" t="s">
        <v>392</v>
      </c>
      <c r="G74" s="13" t="s">
        <v>355</v>
      </c>
      <c r="H74" s="13">
        <v>3</v>
      </c>
      <c r="I74" s="7">
        <v>104.58</v>
      </c>
      <c r="J74" s="7">
        <f>53.43+51.14</f>
        <v>104.57</v>
      </c>
      <c r="K74" s="46">
        <v>237674</v>
      </c>
      <c r="L74" s="46">
        <v>4207073</v>
      </c>
      <c r="M74" s="46">
        <v>39</v>
      </c>
      <c r="N74" s="7" t="s">
        <v>103</v>
      </c>
      <c r="O74" s="7" t="s">
        <v>103</v>
      </c>
      <c r="P74" s="7" t="s">
        <v>289</v>
      </c>
      <c r="Q74" s="22" t="s">
        <v>356</v>
      </c>
      <c r="R74" s="7" t="s">
        <v>354</v>
      </c>
      <c r="S74" s="26" t="s">
        <v>9</v>
      </c>
      <c r="T74" s="9" t="s">
        <v>103</v>
      </c>
    </row>
    <row r="75" spans="1:20" s="4" customFormat="1" x14ac:dyDescent="0.45">
      <c r="A75" s="7">
        <f t="shared" si="1"/>
        <v>72</v>
      </c>
      <c r="B75" s="7" t="s">
        <v>215</v>
      </c>
      <c r="C75" s="7" t="s">
        <v>48</v>
      </c>
      <c r="D75" s="7" t="s">
        <v>26</v>
      </c>
      <c r="E75" s="7" t="s">
        <v>17</v>
      </c>
      <c r="F75" s="7" t="s">
        <v>460</v>
      </c>
      <c r="G75" s="13" t="s">
        <v>26</v>
      </c>
      <c r="H75" s="13" t="s">
        <v>26</v>
      </c>
      <c r="I75" s="7">
        <v>948.51</v>
      </c>
      <c r="J75" s="7">
        <v>0</v>
      </c>
      <c r="K75" s="46">
        <v>736248</v>
      </c>
      <c r="L75" s="46">
        <v>4242369</v>
      </c>
      <c r="M75" s="46">
        <v>38</v>
      </c>
      <c r="N75" s="7" t="s">
        <v>104</v>
      </c>
      <c r="O75" s="7" t="s">
        <v>104</v>
      </c>
      <c r="P75" s="7" t="s">
        <v>26</v>
      </c>
      <c r="Q75" s="22" t="s">
        <v>26</v>
      </c>
      <c r="R75" s="7" t="s">
        <v>26</v>
      </c>
      <c r="S75" s="26" t="s">
        <v>26</v>
      </c>
      <c r="T75" s="9" t="s">
        <v>103</v>
      </c>
    </row>
    <row r="76" spans="1:20" s="4" customFormat="1" x14ac:dyDescent="0.45">
      <c r="A76" s="7">
        <f t="shared" si="1"/>
        <v>73</v>
      </c>
      <c r="B76" s="7" t="s">
        <v>89</v>
      </c>
      <c r="C76" s="7" t="s">
        <v>48</v>
      </c>
      <c r="D76" s="7" t="s">
        <v>26</v>
      </c>
      <c r="E76" s="7" t="s">
        <v>17</v>
      </c>
      <c r="F76" s="7" t="s">
        <v>461</v>
      </c>
      <c r="G76" s="13" t="s">
        <v>26</v>
      </c>
      <c r="H76" s="13" t="s">
        <v>26</v>
      </c>
      <c r="I76" s="7">
        <v>5966</v>
      </c>
      <c r="J76" s="7">
        <v>0</v>
      </c>
      <c r="K76" s="46">
        <v>749943</v>
      </c>
      <c r="L76" s="46">
        <v>4247143</v>
      </c>
      <c r="M76" s="46">
        <v>38</v>
      </c>
      <c r="N76" s="7" t="s">
        <v>104</v>
      </c>
      <c r="O76" s="7" t="s">
        <v>104</v>
      </c>
      <c r="P76" s="7" t="s">
        <v>26</v>
      </c>
      <c r="Q76" s="22" t="s">
        <v>26</v>
      </c>
      <c r="R76" s="7" t="s">
        <v>26</v>
      </c>
      <c r="S76" s="26" t="s">
        <v>26</v>
      </c>
      <c r="T76" s="9" t="s">
        <v>103</v>
      </c>
    </row>
    <row r="77" spans="1:20" s="4" customFormat="1" x14ac:dyDescent="0.45">
      <c r="A77" s="7">
        <f t="shared" si="1"/>
        <v>74</v>
      </c>
      <c r="B77" s="7" t="s">
        <v>242</v>
      </c>
      <c r="C77" s="7" t="s">
        <v>136</v>
      </c>
      <c r="D77" s="7" t="s">
        <v>357</v>
      </c>
      <c r="E77" s="7" t="s">
        <v>24</v>
      </c>
      <c r="F77" s="7" t="s">
        <v>393</v>
      </c>
      <c r="G77" s="13" t="s">
        <v>181</v>
      </c>
      <c r="H77" s="13">
        <v>3</v>
      </c>
      <c r="I77" s="7">
        <v>5338886</v>
      </c>
      <c r="J77" s="7">
        <v>5626845.46</v>
      </c>
      <c r="K77" s="46">
        <v>285906</v>
      </c>
      <c r="L77" s="46">
        <v>4210207</v>
      </c>
      <c r="M77" s="46">
        <v>39</v>
      </c>
      <c r="N77" s="7" t="s">
        <v>103</v>
      </c>
      <c r="O77" s="7" t="s">
        <v>103</v>
      </c>
      <c r="P77" s="7" t="s">
        <v>287</v>
      </c>
      <c r="Q77" s="22" t="s">
        <v>358</v>
      </c>
      <c r="R77" s="7" t="s">
        <v>359</v>
      </c>
      <c r="S77" s="25" t="s">
        <v>9</v>
      </c>
      <c r="T77" s="9" t="s">
        <v>103</v>
      </c>
    </row>
    <row r="78" spans="1:20" s="4" customFormat="1" x14ac:dyDescent="0.45">
      <c r="A78" s="7">
        <f t="shared" si="1"/>
        <v>75</v>
      </c>
      <c r="B78" s="7" t="s">
        <v>90</v>
      </c>
      <c r="C78" s="7" t="s">
        <v>136</v>
      </c>
      <c r="D78" s="7" t="s">
        <v>26</v>
      </c>
      <c r="E78" s="7" t="s">
        <v>24</v>
      </c>
      <c r="F78" s="7" t="s">
        <v>493</v>
      </c>
      <c r="G78" s="13" t="s">
        <v>26</v>
      </c>
      <c r="H78" s="13" t="s">
        <v>26</v>
      </c>
      <c r="I78" s="7">
        <v>625400</v>
      </c>
      <c r="J78" s="7">
        <v>0</v>
      </c>
      <c r="K78" s="46">
        <v>272620</v>
      </c>
      <c r="L78" s="46">
        <v>4220177</v>
      </c>
      <c r="M78" s="46">
        <v>39</v>
      </c>
      <c r="N78" s="7" t="s">
        <v>104</v>
      </c>
      <c r="O78" s="7" t="s">
        <v>104</v>
      </c>
      <c r="P78" s="7" t="s">
        <v>26</v>
      </c>
      <c r="Q78" s="22" t="s">
        <v>26</v>
      </c>
      <c r="R78" s="7" t="s">
        <v>26</v>
      </c>
      <c r="S78" s="26" t="s">
        <v>26</v>
      </c>
      <c r="T78" s="9" t="s">
        <v>103</v>
      </c>
    </row>
    <row r="79" spans="1:20" s="4" customFormat="1" x14ac:dyDescent="0.45">
      <c r="A79" s="7">
        <f t="shared" si="1"/>
        <v>76</v>
      </c>
      <c r="B79" s="7" t="s">
        <v>91</v>
      </c>
      <c r="C79" s="7" t="s">
        <v>136</v>
      </c>
      <c r="D79" s="7" t="s">
        <v>26</v>
      </c>
      <c r="E79" s="7" t="s">
        <v>24</v>
      </c>
      <c r="F79" s="7" t="s">
        <v>494</v>
      </c>
      <c r="G79" s="13" t="s">
        <v>26</v>
      </c>
      <c r="H79" s="13" t="s">
        <v>26</v>
      </c>
      <c r="I79" s="7">
        <v>485000</v>
      </c>
      <c r="J79" s="7">
        <v>0</v>
      </c>
      <c r="K79" s="46">
        <v>262729</v>
      </c>
      <c r="L79" s="46">
        <v>42109058</v>
      </c>
      <c r="M79" s="46">
        <v>39</v>
      </c>
      <c r="N79" s="7" t="s">
        <v>104</v>
      </c>
      <c r="O79" s="7" t="s">
        <v>104</v>
      </c>
      <c r="P79" s="7" t="s">
        <v>26</v>
      </c>
      <c r="Q79" s="22" t="s">
        <v>26</v>
      </c>
      <c r="R79" s="7" t="s">
        <v>26</v>
      </c>
      <c r="S79" s="26" t="s">
        <v>26</v>
      </c>
      <c r="T79" s="9" t="s">
        <v>103</v>
      </c>
    </row>
    <row r="80" spans="1:20" s="4" customFormat="1" x14ac:dyDescent="0.45">
      <c r="A80" s="7">
        <f t="shared" si="1"/>
        <v>77</v>
      </c>
      <c r="B80" s="7" t="s">
        <v>92</v>
      </c>
      <c r="C80" s="7" t="s">
        <v>136</v>
      </c>
      <c r="D80" s="7" t="s">
        <v>26</v>
      </c>
      <c r="E80" s="7" t="s">
        <v>222</v>
      </c>
      <c r="F80" s="7" t="s">
        <v>395</v>
      </c>
      <c r="G80" s="13" t="s">
        <v>26</v>
      </c>
      <c r="H80" s="13" t="s">
        <v>26</v>
      </c>
      <c r="I80" s="7">
        <v>78200</v>
      </c>
      <c r="J80" s="7">
        <v>0</v>
      </c>
      <c r="K80" s="46">
        <v>256793</v>
      </c>
      <c r="L80" s="46">
        <v>4275664</v>
      </c>
      <c r="M80" s="46">
        <v>39</v>
      </c>
      <c r="N80" s="7" t="s">
        <v>104</v>
      </c>
      <c r="O80" s="7" t="s">
        <v>104</v>
      </c>
      <c r="P80" s="7" t="s">
        <v>26</v>
      </c>
      <c r="Q80" s="22" t="s">
        <v>26</v>
      </c>
      <c r="R80" s="7" t="s">
        <v>26</v>
      </c>
      <c r="S80" s="26" t="s">
        <v>26</v>
      </c>
      <c r="T80" s="9" t="s">
        <v>103</v>
      </c>
    </row>
    <row r="81" spans="1:20" s="4" customFormat="1" x14ac:dyDescent="0.45">
      <c r="A81" s="7">
        <f t="shared" si="1"/>
        <v>78</v>
      </c>
      <c r="B81" s="7" t="s">
        <v>243</v>
      </c>
      <c r="C81" s="7" t="s">
        <v>136</v>
      </c>
      <c r="D81" s="7" t="s">
        <v>357</v>
      </c>
      <c r="E81" s="7" t="s">
        <v>11</v>
      </c>
      <c r="F81" s="7" t="s">
        <v>394</v>
      </c>
      <c r="G81" s="16" t="s">
        <v>270</v>
      </c>
      <c r="H81" s="16" t="s">
        <v>360</v>
      </c>
      <c r="I81" s="7">
        <v>497314.34</v>
      </c>
      <c r="J81" s="7">
        <v>350107.89</v>
      </c>
      <c r="K81" s="46">
        <v>757881</v>
      </c>
      <c r="L81" s="46">
        <v>4329658</v>
      </c>
      <c r="M81" s="46">
        <v>38</v>
      </c>
      <c r="N81" s="7" t="s">
        <v>103</v>
      </c>
      <c r="O81" s="7" t="s">
        <v>103</v>
      </c>
      <c r="P81" s="7" t="s">
        <v>287</v>
      </c>
      <c r="Q81" s="28" t="s">
        <v>361</v>
      </c>
      <c r="R81" s="7" t="s">
        <v>271</v>
      </c>
      <c r="S81" s="26" t="s">
        <v>9</v>
      </c>
      <c r="T81" s="9" t="s">
        <v>103</v>
      </c>
    </row>
    <row r="82" spans="1:20" s="4" customFormat="1" x14ac:dyDescent="0.45">
      <c r="A82" s="7">
        <f t="shared" si="1"/>
        <v>79</v>
      </c>
      <c r="B82" s="7" t="s">
        <v>93</v>
      </c>
      <c r="C82" s="7" t="s">
        <v>136</v>
      </c>
      <c r="D82" s="7" t="s">
        <v>26</v>
      </c>
      <c r="E82" s="7" t="s">
        <v>15</v>
      </c>
      <c r="F82" s="7" t="s">
        <v>441</v>
      </c>
      <c r="G82" s="13" t="s">
        <v>26</v>
      </c>
      <c r="H82" s="13" t="s">
        <v>26</v>
      </c>
      <c r="I82" s="7">
        <v>176000</v>
      </c>
      <c r="J82" s="7">
        <v>0</v>
      </c>
      <c r="K82" s="46">
        <v>257451</v>
      </c>
      <c r="L82" s="46">
        <v>4178567</v>
      </c>
      <c r="M82" s="46">
        <v>39</v>
      </c>
      <c r="N82" s="7" t="s">
        <v>104</v>
      </c>
      <c r="O82" s="7" t="s">
        <v>104</v>
      </c>
      <c r="P82" s="7" t="s">
        <v>26</v>
      </c>
      <c r="Q82" s="22" t="s">
        <v>26</v>
      </c>
      <c r="R82" s="7" t="s">
        <v>26</v>
      </c>
      <c r="S82" s="26" t="s">
        <v>26</v>
      </c>
      <c r="T82" s="9" t="s">
        <v>103</v>
      </c>
    </row>
    <row r="83" spans="1:20" s="4" customFormat="1" x14ac:dyDescent="0.45">
      <c r="A83" s="7">
        <f t="shared" si="1"/>
        <v>80</v>
      </c>
      <c r="B83" s="7" t="s">
        <v>94</v>
      </c>
      <c r="C83" s="7" t="s">
        <v>136</v>
      </c>
      <c r="D83" s="7" t="s">
        <v>26</v>
      </c>
      <c r="E83" s="7" t="s">
        <v>15</v>
      </c>
      <c r="F83" s="7" t="s">
        <v>442</v>
      </c>
      <c r="G83" s="13" t="s">
        <v>26</v>
      </c>
      <c r="H83" s="13" t="s">
        <v>26</v>
      </c>
      <c r="I83" s="24">
        <v>139900</v>
      </c>
      <c r="J83" s="7">
        <v>0</v>
      </c>
      <c r="K83" s="46">
        <v>248859</v>
      </c>
      <c r="L83" s="46">
        <v>4177398</v>
      </c>
      <c r="M83" s="46">
        <v>39</v>
      </c>
      <c r="N83" s="7" t="s">
        <v>104</v>
      </c>
      <c r="O83" s="7" t="s">
        <v>104</v>
      </c>
      <c r="P83" s="7" t="s">
        <v>26</v>
      </c>
      <c r="Q83" s="22" t="s">
        <v>26</v>
      </c>
      <c r="R83" s="7" t="s">
        <v>26</v>
      </c>
      <c r="S83" s="26" t="s">
        <v>26</v>
      </c>
      <c r="T83" s="9" t="s">
        <v>103</v>
      </c>
    </row>
    <row r="84" spans="1:20" s="4" customFormat="1" x14ac:dyDescent="0.45">
      <c r="A84" s="7">
        <f t="shared" si="1"/>
        <v>81</v>
      </c>
      <c r="B84" s="7" t="s">
        <v>95</v>
      </c>
      <c r="C84" s="7" t="s">
        <v>136</v>
      </c>
      <c r="D84" s="7" t="s">
        <v>284</v>
      </c>
      <c r="E84" s="7" t="s">
        <v>15</v>
      </c>
      <c r="F84" s="11" t="s">
        <v>443</v>
      </c>
      <c r="G84" s="17">
        <v>23.5</v>
      </c>
      <c r="H84" s="40">
        <v>8</v>
      </c>
      <c r="I84" s="24">
        <v>836900</v>
      </c>
      <c r="J84" s="7">
        <v>771242.71</v>
      </c>
      <c r="K84" s="46">
        <v>254730</v>
      </c>
      <c r="L84" s="46">
        <v>4166187</v>
      </c>
      <c r="M84" s="46">
        <v>39</v>
      </c>
      <c r="N84" s="7" t="s">
        <v>103</v>
      </c>
      <c r="O84" s="7" t="s">
        <v>103</v>
      </c>
      <c r="P84" s="7" t="s">
        <v>289</v>
      </c>
      <c r="Q84" s="22" t="s">
        <v>362</v>
      </c>
      <c r="R84" s="7" t="s">
        <v>278</v>
      </c>
      <c r="S84" s="26" t="s">
        <v>9</v>
      </c>
      <c r="T84" s="9" t="s">
        <v>103</v>
      </c>
    </row>
    <row r="85" spans="1:20" s="4" customFormat="1" x14ac:dyDescent="0.45">
      <c r="A85" s="7">
        <f t="shared" si="1"/>
        <v>82</v>
      </c>
      <c r="B85" s="7" t="s">
        <v>96</v>
      </c>
      <c r="C85" s="7" t="s">
        <v>136</v>
      </c>
      <c r="D85" s="7" t="s">
        <v>26</v>
      </c>
      <c r="E85" s="7" t="s">
        <v>17</v>
      </c>
      <c r="F85" s="7" t="s">
        <v>462</v>
      </c>
      <c r="G85" s="13" t="s">
        <v>26</v>
      </c>
      <c r="H85" s="13" t="s">
        <v>26</v>
      </c>
      <c r="I85" s="7">
        <v>180300</v>
      </c>
      <c r="J85" s="7">
        <v>0</v>
      </c>
      <c r="K85" s="46">
        <v>731528</v>
      </c>
      <c r="L85" s="46">
        <v>4243129</v>
      </c>
      <c r="M85" s="46">
        <v>38</v>
      </c>
      <c r="N85" s="7" t="s">
        <v>104</v>
      </c>
      <c r="O85" s="7" t="s">
        <v>104</v>
      </c>
      <c r="P85" s="7" t="s">
        <v>26</v>
      </c>
      <c r="Q85" s="22" t="s">
        <v>26</v>
      </c>
      <c r="R85" s="7" t="s">
        <v>26</v>
      </c>
      <c r="S85" s="26" t="s">
        <v>26</v>
      </c>
      <c r="T85" s="9" t="s">
        <v>103</v>
      </c>
    </row>
    <row r="86" spans="1:20" s="4" customFormat="1" x14ac:dyDescent="0.45">
      <c r="A86" s="7">
        <f t="shared" si="1"/>
        <v>83</v>
      </c>
      <c r="B86" s="7" t="s">
        <v>97</v>
      </c>
      <c r="C86" s="7" t="s">
        <v>136</v>
      </c>
      <c r="D86" s="7" t="s">
        <v>26</v>
      </c>
      <c r="E86" s="7" t="s">
        <v>17</v>
      </c>
      <c r="F86" s="7" t="s">
        <v>463</v>
      </c>
      <c r="G86" s="13" t="s">
        <v>26</v>
      </c>
      <c r="H86" s="13" t="s">
        <v>26</v>
      </c>
      <c r="I86" s="7">
        <v>739600</v>
      </c>
      <c r="J86" s="7">
        <v>0</v>
      </c>
      <c r="K86" s="46">
        <v>740128</v>
      </c>
      <c r="L86" s="46">
        <v>4274129</v>
      </c>
      <c r="M86" s="46">
        <v>38</v>
      </c>
      <c r="N86" s="7" t="s">
        <v>104</v>
      </c>
      <c r="O86" s="7" t="s">
        <v>104</v>
      </c>
      <c r="P86" s="7" t="s">
        <v>26</v>
      </c>
      <c r="Q86" s="22" t="s">
        <v>26</v>
      </c>
      <c r="R86" s="7" t="s">
        <v>26</v>
      </c>
      <c r="S86" s="26" t="s">
        <v>26</v>
      </c>
      <c r="T86" s="9" t="s">
        <v>103</v>
      </c>
    </row>
    <row r="87" spans="1:20" s="4" customFormat="1" x14ac:dyDescent="0.45">
      <c r="A87" s="7">
        <f t="shared" si="1"/>
        <v>84</v>
      </c>
      <c r="B87" s="7" t="s">
        <v>157</v>
      </c>
      <c r="C87" s="7" t="s">
        <v>151</v>
      </c>
      <c r="D87" s="7" t="s">
        <v>26</v>
      </c>
      <c r="E87" s="7" t="s">
        <v>17</v>
      </c>
      <c r="F87" s="7" t="s">
        <v>464</v>
      </c>
      <c r="G87" s="13" t="s">
        <v>26</v>
      </c>
      <c r="H87" s="13" t="s">
        <v>26</v>
      </c>
      <c r="I87" s="7">
        <v>4026</v>
      </c>
      <c r="J87" s="7">
        <v>0</v>
      </c>
      <c r="K87" s="46">
        <v>736071</v>
      </c>
      <c r="L87" s="46">
        <v>4242244</v>
      </c>
      <c r="M87" s="46">
        <v>38</v>
      </c>
      <c r="N87" s="7" t="s">
        <v>104</v>
      </c>
      <c r="O87" s="7" t="s">
        <v>104</v>
      </c>
      <c r="P87" s="7" t="s">
        <v>26</v>
      </c>
      <c r="Q87" s="22" t="s">
        <v>26</v>
      </c>
      <c r="R87" s="7" t="s">
        <v>26</v>
      </c>
      <c r="S87" s="26" t="s">
        <v>26</v>
      </c>
      <c r="T87" s="9" t="s">
        <v>104</v>
      </c>
    </row>
    <row r="88" spans="1:20" s="4" customFormat="1" x14ac:dyDescent="0.45">
      <c r="A88" s="7">
        <f t="shared" si="1"/>
        <v>85</v>
      </c>
      <c r="B88" s="7" t="s">
        <v>98</v>
      </c>
      <c r="C88" s="7" t="s">
        <v>46</v>
      </c>
      <c r="D88" s="7" t="s">
        <v>26</v>
      </c>
      <c r="E88" s="7" t="s">
        <v>20</v>
      </c>
      <c r="F88" s="7" t="s">
        <v>396</v>
      </c>
      <c r="G88" s="13" t="s">
        <v>26</v>
      </c>
      <c r="H88" s="13" t="s">
        <v>26</v>
      </c>
      <c r="I88" s="7">
        <v>280000</v>
      </c>
      <c r="J88" s="7">
        <v>0</v>
      </c>
      <c r="K88" s="46">
        <v>759378</v>
      </c>
      <c r="L88" s="46">
        <v>4210771</v>
      </c>
      <c r="M88" s="46">
        <v>38</v>
      </c>
      <c r="N88" s="7" t="s">
        <v>104</v>
      </c>
      <c r="O88" s="7" t="s">
        <v>104</v>
      </c>
      <c r="P88" s="7" t="s">
        <v>26</v>
      </c>
      <c r="Q88" s="22" t="s">
        <v>26</v>
      </c>
      <c r="R88" s="7" t="s">
        <v>26</v>
      </c>
      <c r="S88" s="26" t="s">
        <v>26</v>
      </c>
      <c r="T88" s="9" t="s">
        <v>103</v>
      </c>
    </row>
    <row r="89" spans="1:20" s="4" customFormat="1" x14ac:dyDescent="0.45">
      <c r="A89" s="7">
        <f t="shared" si="1"/>
        <v>86</v>
      </c>
      <c r="B89" s="7" t="s">
        <v>99</v>
      </c>
      <c r="C89" s="7" t="s">
        <v>136</v>
      </c>
      <c r="D89" s="7" t="s">
        <v>26</v>
      </c>
      <c r="E89" s="7" t="s">
        <v>15</v>
      </c>
      <c r="F89" s="7" t="s">
        <v>444</v>
      </c>
      <c r="G89" s="13" t="s">
        <v>26</v>
      </c>
      <c r="H89" s="13" t="s">
        <v>26</v>
      </c>
      <c r="I89" s="24">
        <v>128200</v>
      </c>
      <c r="J89" s="7">
        <v>0</v>
      </c>
      <c r="K89" s="46">
        <v>255798</v>
      </c>
      <c r="L89" s="46">
        <v>4173090</v>
      </c>
      <c r="M89" s="46">
        <v>39</v>
      </c>
      <c r="N89" s="7" t="s">
        <v>104</v>
      </c>
      <c r="O89" s="7" t="s">
        <v>104</v>
      </c>
      <c r="P89" s="7" t="s">
        <v>26</v>
      </c>
      <c r="Q89" s="22" t="s">
        <v>26</v>
      </c>
      <c r="R89" s="7" t="s">
        <v>26</v>
      </c>
      <c r="S89" s="26" t="s">
        <v>26</v>
      </c>
      <c r="T89" s="9" t="s">
        <v>103</v>
      </c>
    </row>
    <row r="90" spans="1:20" s="4" customFormat="1" x14ac:dyDescent="0.45">
      <c r="A90" s="7">
        <f t="shared" si="1"/>
        <v>87</v>
      </c>
      <c r="B90" s="7" t="s">
        <v>244</v>
      </c>
      <c r="C90" s="7" t="s">
        <v>136</v>
      </c>
      <c r="D90" s="7" t="s">
        <v>26</v>
      </c>
      <c r="E90" s="7" t="s">
        <v>24</v>
      </c>
      <c r="F90" s="7" t="s">
        <v>397</v>
      </c>
      <c r="G90" s="13" t="s">
        <v>231</v>
      </c>
      <c r="H90" s="13">
        <v>3</v>
      </c>
      <c r="I90" s="7">
        <v>231502</v>
      </c>
      <c r="J90" s="7">
        <v>225343.33</v>
      </c>
      <c r="K90" s="46">
        <v>253738</v>
      </c>
      <c r="L90" s="46">
        <v>4226521</v>
      </c>
      <c r="M90" s="46">
        <v>39</v>
      </c>
      <c r="N90" s="7" t="s">
        <v>103</v>
      </c>
      <c r="O90" s="7" t="s">
        <v>103</v>
      </c>
      <c r="P90" s="7" t="s">
        <v>287</v>
      </c>
      <c r="Q90" s="22" t="s">
        <v>363</v>
      </c>
      <c r="R90" s="7" t="s">
        <v>230</v>
      </c>
      <c r="S90" s="25" t="s">
        <v>9</v>
      </c>
      <c r="T90" s="9" t="s">
        <v>103</v>
      </c>
    </row>
    <row r="91" spans="1:20" s="4" customFormat="1" x14ac:dyDescent="0.45">
      <c r="A91" s="7">
        <f t="shared" si="1"/>
        <v>88</v>
      </c>
      <c r="B91" s="7" t="s">
        <v>100</v>
      </c>
      <c r="C91" s="7" t="s">
        <v>136</v>
      </c>
      <c r="D91" s="7" t="s">
        <v>26</v>
      </c>
      <c r="E91" s="7" t="s">
        <v>17</v>
      </c>
      <c r="F91" s="7" t="s">
        <v>465</v>
      </c>
      <c r="G91" s="13" t="s">
        <v>26</v>
      </c>
      <c r="H91" s="13" t="s">
        <v>26</v>
      </c>
      <c r="I91" s="7">
        <v>90000</v>
      </c>
      <c r="J91" s="7">
        <v>0</v>
      </c>
      <c r="K91" s="46">
        <v>723109</v>
      </c>
      <c r="L91" s="46">
        <v>4248085</v>
      </c>
      <c r="M91" s="46">
        <v>38</v>
      </c>
      <c r="N91" s="7" t="s">
        <v>104</v>
      </c>
      <c r="O91" s="7" t="s">
        <v>104</v>
      </c>
      <c r="P91" s="7" t="s">
        <v>26</v>
      </c>
      <c r="Q91" s="22" t="s">
        <v>26</v>
      </c>
      <c r="R91" s="7" t="s">
        <v>26</v>
      </c>
      <c r="S91" s="26" t="s">
        <v>26</v>
      </c>
      <c r="T91" s="9" t="s">
        <v>103</v>
      </c>
    </row>
    <row r="92" spans="1:20" s="4" customFormat="1" x14ac:dyDescent="0.45">
      <c r="A92" s="7">
        <f t="shared" si="1"/>
        <v>89</v>
      </c>
      <c r="B92" s="7" t="s">
        <v>177</v>
      </c>
      <c r="C92" s="7" t="s">
        <v>228</v>
      </c>
      <c r="D92" s="7" t="s">
        <v>26</v>
      </c>
      <c r="E92" s="7" t="s">
        <v>20</v>
      </c>
      <c r="F92" s="11" t="s">
        <v>398</v>
      </c>
      <c r="G92" s="16" t="s">
        <v>260</v>
      </c>
      <c r="H92" s="16">
        <v>3</v>
      </c>
      <c r="I92" s="7">
        <v>2624400</v>
      </c>
      <c r="J92" s="7">
        <v>2533011</v>
      </c>
      <c r="K92" s="46">
        <v>262636</v>
      </c>
      <c r="L92" s="46">
        <v>4217759</v>
      </c>
      <c r="M92" s="46">
        <v>39</v>
      </c>
      <c r="N92" s="7" t="s">
        <v>103</v>
      </c>
      <c r="O92" s="7" t="s">
        <v>103</v>
      </c>
      <c r="P92" s="7" t="s">
        <v>287</v>
      </c>
      <c r="Q92" s="28" t="s">
        <v>364</v>
      </c>
      <c r="R92" s="7" t="s">
        <v>234</v>
      </c>
      <c r="S92" s="25" t="s">
        <v>9</v>
      </c>
      <c r="T92" s="9" t="s">
        <v>103</v>
      </c>
    </row>
    <row r="93" spans="1:20" s="4" customFormat="1" x14ac:dyDescent="0.45">
      <c r="A93" s="7">
        <f t="shared" si="1"/>
        <v>90</v>
      </c>
      <c r="B93" s="7" t="s">
        <v>101</v>
      </c>
      <c r="C93" s="7" t="s">
        <v>136</v>
      </c>
      <c r="D93" s="7" t="s">
        <v>26</v>
      </c>
      <c r="E93" s="7" t="s">
        <v>11</v>
      </c>
      <c r="F93" s="7" t="s">
        <v>454</v>
      </c>
      <c r="G93" s="13" t="s">
        <v>26</v>
      </c>
      <c r="H93" s="13" t="s">
        <v>26</v>
      </c>
      <c r="I93" s="7">
        <v>7730200</v>
      </c>
      <c r="J93" s="7">
        <v>0</v>
      </c>
      <c r="K93" s="46">
        <v>719654</v>
      </c>
      <c r="L93" s="46">
        <v>4316814</v>
      </c>
      <c r="M93" s="46">
        <v>38</v>
      </c>
      <c r="N93" s="7" t="s">
        <v>104</v>
      </c>
      <c r="O93" s="7" t="s">
        <v>104</v>
      </c>
      <c r="P93" s="7" t="s">
        <v>26</v>
      </c>
      <c r="Q93" s="22" t="s">
        <v>26</v>
      </c>
      <c r="R93" s="7" t="s">
        <v>26</v>
      </c>
      <c r="S93" s="26" t="s">
        <v>26</v>
      </c>
      <c r="T93" s="9" t="s">
        <v>104</v>
      </c>
    </row>
    <row r="94" spans="1:20" s="4" customFormat="1" x14ac:dyDescent="0.45">
      <c r="A94" s="7">
        <f t="shared" si="1"/>
        <v>91</v>
      </c>
      <c r="B94" s="7" t="s">
        <v>102</v>
      </c>
      <c r="C94" s="7" t="s">
        <v>37</v>
      </c>
      <c r="D94" s="7" t="s">
        <v>26</v>
      </c>
      <c r="E94" s="7" t="s">
        <v>24</v>
      </c>
      <c r="F94" s="7" t="s">
        <v>399</v>
      </c>
      <c r="G94" s="13" t="s">
        <v>129</v>
      </c>
      <c r="H94" s="13">
        <v>3</v>
      </c>
      <c r="I94" s="7">
        <v>362.09</v>
      </c>
      <c r="J94" s="7">
        <v>362.09</v>
      </c>
      <c r="K94" s="46">
        <v>254916</v>
      </c>
      <c r="L94" s="46" t="s">
        <v>529</v>
      </c>
      <c r="M94" s="46" t="s">
        <v>518</v>
      </c>
      <c r="N94" s="7" t="s">
        <v>103</v>
      </c>
      <c r="O94" s="7" t="s">
        <v>103</v>
      </c>
      <c r="P94" s="7" t="s">
        <v>287</v>
      </c>
      <c r="Q94" s="22" t="s">
        <v>365</v>
      </c>
      <c r="R94" s="7" t="s">
        <v>128</v>
      </c>
      <c r="S94" s="25" t="s">
        <v>9</v>
      </c>
      <c r="T94" s="9" t="s">
        <v>103</v>
      </c>
    </row>
    <row r="95" spans="1:20" s="4" customFormat="1" x14ac:dyDescent="0.45">
      <c r="A95" s="7">
        <f t="shared" si="1"/>
        <v>92</v>
      </c>
      <c r="B95" s="7" t="s">
        <v>133</v>
      </c>
      <c r="C95" s="7" t="s">
        <v>48</v>
      </c>
      <c r="D95" s="7" t="s">
        <v>26</v>
      </c>
      <c r="E95" s="7" t="s">
        <v>41</v>
      </c>
      <c r="F95" s="11" t="s">
        <v>488</v>
      </c>
      <c r="G95" s="13" t="s">
        <v>261</v>
      </c>
      <c r="H95" s="13">
        <v>3</v>
      </c>
      <c r="I95" s="7" t="s">
        <v>217</v>
      </c>
      <c r="J95" s="30">
        <v>138.29</v>
      </c>
      <c r="K95" s="46">
        <v>242329.99999999997</v>
      </c>
      <c r="L95" s="46" t="s">
        <v>530</v>
      </c>
      <c r="M95" s="46" t="s">
        <v>518</v>
      </c>
      <c r="N95" s="7" t="s">
        <v>103</v>
      </c>
      <c r="O95" s="7" t="s">
        <v>103</v>
      </c>
      <c r="P95" s="7" t="s">
        <v>287</v>
      </c>
      <c r="Q95" s="22" t="s">
        <v>366</v>
      </c>
      <c r="R95" s="7" t="s">
        <v>218</v>
      </c>
      <c r="S95" s="42" t="s">
        <v>9</v>
      </c>
      <c r="T95" s="9" t="s">
        <v>103</v>
      </c>
    </row>
    <row r="96" spans="1:20" s="4" customFormat="1" x14ac:dyDescent="0.45">
      <c r="A96" s="7">
        <f t="shared" si="1"/>
        <v>93</v>
      </c>
      <c r="B96" s="7" t="s">
        <v>134</v>
      </c>
      <c r="C96" s="7" t="s">
        <v>12</v>
      </c>
      <c r="D96" s="7" t="s">
        <v>367</v>
      </c>
      <c r="E96" s="7" t="s">
        <v>41</v>
      </c>
      <c r="F96" s="11" t="s">
        <v>400</v>
      </c>
      <c r="G96" s="16" t="s">
        <v>274</v>
      </c>
      <c r="H96" s="13">
        <v>3</v>
      </c>
      <c r="I96" s="7">
        <v>971.77</v>
      </c>
      <c r="J96" s="24">
        <v>971.77</v>
      </c>
      <c r="K96" s="46">
        <v>242037</v>
      </c>
      <c r="L96" s="46">
        <v>4229656</v>
      </c>
      <c r="M96" s="46">
        <v>39</v>
      </c>
      <c r="N96" s="7" t="s">
        <v>103</v>
      </c>
      <c r="O96" s="7" t="s">
        <v>103</v>
      </c>
      <c r="P96" s="7" t="s">
        <v>287</v>
      </c>
      <c r="Q96" s="28" t="s">
        <v>368</v>
      </c>
      <c r="R96" s="7" t="s">
        <v>275</v>
      </c>
      <c r="S96" s="26" t="s">
        <v>9</v>
      </c>
      <c r="T96" s="9" t="s">
        <v>103</v>
      </c>
    </row>
    <row r="97" spans="1:20" s="4" customFormat="1" x14ac:dyDescent="0.45">
      <c r="A97" s="7">
        <f t="shared" si="1"/>
        <v>94</v>
      </c>
      <c r="B97" s="7" t="s">
        <v>135</v>
      </c>
      <c r="C97" s="7" t="s">
        <v>136</v>
      </c>
      <c r="D97" s="7" t="s">
        <v>357</v>
      </c>
      <c r="E97" s="7" t="s">
        <v>20</v>
      </c>
      <c r="F97" s="7" t="s">
        <v>539</v>
      </c>
      <c r="G97" s="13" t="s">
        <v>540</v>
      </c>
      <c r="H97" s="13">
        <v>3</v>
      </c>
      <c r="I97" s="7">
        <v>755984</v>
      </c>
      <c r="J97" s="24">
        <f>83397.14+76246.22</f>
        <v>159643.35999999999</v>
      </c>
      <c r="K97" s="46">
        <v>751098</v>
      </c>
      <c r="L97" s="46">
        <v>4219480</v>
      </c>
      <c r="M97" s="46">
        <v>38</v>
      </c>
      <c r="N97" s="7" t="s">
        <v>103</v>
      </c>
      <c r="O97" s="7" t="s">
        <v>103</v>
      </c>
      <c r="P97" s="7" t="s">
        <v>287</v>
      </c>
      <c r="Q97" s="22" t="s">
        <v>541</v>
      </c>
      <c r="R97" s="7" t="s">
        <v>542</v>
      </c>
      <c r="S97" s="26" t="s">
        <v>9</v>
      </c>
      <c r="T97" s="9" t="s">
        <v>104</v>
      </c>
    </row>
    <row r="98" spans="1:20" s="4" customFormat="1" x14ac:dyDescent="0.45">
      <c r="A98" s="7">
        <f t="shared" si="1"/>
        <v>95</v>
      </c>
      <c r="B98" s="7" t="s">
        <v>245</v>
      </c>
      <c r="C98" s="7" t="s">
        <v>136</v>
      </c>
      <c r="D98" s="7" t="s">
        <v>26</v>
      </c>
      <c r="E98" s="7" t="s">
        <v>20</v>
      </c>
      <c r="F98" s="11" t="s">
        <v>369</v>
      </c>
      <c r="G98" s="16" t="s">
        <v>262</v>
      </c>
      <c r="H98" s="16">
        <v>3</v>
      </c>
      <c r="I98" s="7">
        <v>480000</v>
      </c>
      <c r="J98" s="30">
        <v>518953.64</v>
      </c>
      <c r="K98" s="46">
        <v>257494.99999999997</v>
      </c>
      <c r="L98" s="46" t="s">
        <v>531</v>
      </c>
      <c r="M98" s="46" t="s">
        <v>518</v>
      </c>
      <c r="N98" s="7" t="s">
        <v>103</v>
      </c>
      <c r="O98" s="7" t="s">
        <v>103</v>
      </c>
      <c r="P98" s="7" t="s">
        <v>287</v>
      </c>
      <c r="Q98" s="28" t="s">
        <v>370</v>
      </c>
      <c r="R98" s="7" t="s">
        <v>226</v>
      </c>
      <c r="S98" s="25" t="s">
        <v>9</v>
      </c>
      <c r="T98" s="9" t="s">
        <v>103</v>
      </c>
    </row>
    <row r="99" spans="1:20" s="4" customFormat="1" x14ac:dyDescent="0.45">
      <c r="A99" s="7">
        <f t="shared" si="1"/>
        <v>96</v>
      </c>
      <c r="B99" s="7" t="s">
        <v>138</v>
      </c>
      <c r="C99" s="7" t="s">
        <v>136</v>
      </c>
      <c r="D99" s="7" t="s">
        <v>26</v>
      </c>
      <c r="E99" s="7" t="s">
        <v>22</v>
      </c>
      <c r="F99" s="7" t="s">
        <v>414</v>
      </c>
      <c r="G99" s="13" t="s">
        <v>26</v>
      </c>
      <c r="H99" s="13" t="s">
        <v>26</v>
      </c>
      <c r="I99" s="24">
        <f>21.75*10000</f>
        <v>217500</v>
      </c>
      <c r="J99" s="24">
        <v>0</v>
      </c>
      <c r="K99" s="46">
        <v>270990</v>
      </c>
      <c r="L99" s="46">
        <v>4253113</v>
      </c>
      <c r="M99" s="46">
        <v>39</v>
      </c>
      <c r="N99" s="7" t="s">
        <v>103</v>
      </c>
      <c r="O99" s="7" t="s">
        <v>104</v>
      </c>
      <c r="P99" s="7" t="s">
        <v>26</v>
      </c>
      <c r="Q99" s="22" t="s">
        <v>26</v>
      </c>
      <c r="R99" s="7" t="s">
        <v>26</v>
      </c>
      <c r="S99" s="26" t="s">
        <v>26</v>
      </c>
      <c r="T99" s="9" t="s">
        <v>104</v>
      </c>
    </row>
    <row r="100" spans="1:20" s="4" customFormat="1" x14ac:dyDescent="0.45">
      <c r="A100" s="7">
        <f t="shared" si="1"/>
        <v>97</v>
      </c>
      <c r="B100" s="10" t="s">
        <v>139</v>
      </c>
      <c r="C100" s="10" t="s">
        <v>136</v>
      </c>
      <c r="D100" s="7" t="s">
        <v>26</v>
      </c>
      <c r="E100" s="7" t="s">
        <v>24</v>
      </c>
      <c r="F100" s="7" t="s">
        <v>495</v>
      </c>
      <c r="G100" s="13" t="s">
        <v>26</v>
      </c>
      <c r="H100" s="13" t="s">
        <v>26</v>
      </c>
      <c r="I100" s="31">
        <f>21.39*10000</f>
        <v>213900</v>
      </c>
      <c r="J100" s="24">
        <v>0</v>
      </c>
      <c r="K100" s="46">
        <v>253020</v>
      </c>
      <c r="L100" s="46">
        <v>4231182</v>
      </c>
      <c r="M100" s="46" t="s">
        <v>26</v>
      </c>
      <c r="N100" s="7" t="s">
        <v>103</v>
      </c>
      <c r="O100" s="7" t="s">
        <v>104</v>
      </c>
      <c r="P100" s="7" t="s">
        <v>26</v>
      </c>
      <c r="Q100" s="22" t="s">
        <v>26</v>
      </c>
      <c r="R100" s="7" t="s">
        <v>26</v>
      </c>
      <c r="S100" s="26" t="s">
        <v>26</v>
      </c>
      <c r="T100" s="9" t="s">
        <v>104</v>
      </c>
    </row>
    <row r="101" spans="1:20" s="4" customFormat="1" x14ac:dyDescent="0.45">
      <c r="A101" s="7">
        <f t="shared" si="1"/>
        <v>98</v>
      </c>
      <c r="B101" s="7" t="s">
        <v>140</v>
      </c>
      <c r="C101" s="7" t="s">
        <v>136</v>
      </c>
      <c r="D101" s="7" t="s">
        <v>26</v>
      </c>
      <c r="E101" s="7" t="s">
        <v>24</v>
      </c>
      <c r="F101" s="7" t="s">
        <v>496</v>
      </c>
      <c r="G101" s="13" t="s">
        <v>26</v>
      </c>
      <c r="H101" s="13" t="s">
        <v>26</v>
      </c>
      <c r="I101" s="24">
        <f>4.84*10000</f>
        <v>48400</v>
      </c>
      <c r="J101" s="24">
        <v>0</v>
      </c>
      <c r="K101" s="46">
        <v>249153</v>
      </c>
      <c r="L101" s="46">
        <v>4255349</v>
      </c>
      <c r="M101" s="46" t="s">
        <v>26</v>
      </c>
      <c r="N101" s="7" t="s">
        <v>104</v>
      </c>
      <c r="O101" s="7" t="s">
        <v>104</v>
      </c>
      <c r="P101" s="7" t="s">
        <v>26</v>
      </c>
      <c r="Q101" s="22" t="s">
        <v>26</v>
      </c>
      <c r="R101" s="7" t="s">
        <v>26</v>
      </c>
      <c r="S101" s="26" t="s">
        <v>26</v>
      </c>
      <c r="T101" s="9" t="s">
        <v>104</v>
      </c>
    </row>
    <row r="102" spans="1:20" s="4" customFormat="1" x14ac:dyDescent="0.45">
      <c r="A102" s="7">
        <f t="shared" si="1"/>
        <v>99</v>
      </c>
      <c r="B102" s="7" t="s">
        <v>141</v>
      </c>
      <c r="C102" s="7" t="s">
        <v>136</v>
      </c>
      <c r="D102" s="7" t="s">
        <v>26</v>
      </c>
      <c r="E102" s="7" t="s">
        <v>24</v>
      </c>
      <c r="F102" s="7" t="s">
        <v>497</v>
      </c>
      <c r="G102" s="13" t="s">
        <v>26</v>
      </c>
      <c r="H102" s="13" t="s">
        <v>26</v>
      </c>
      <c r="I102" s="24">
        <f>3.72*10000</f>
        <v>37200</v>
      </c>
      <c r="J102" s="24">
        <v>0</v>
      </c>
      <c r="K102" s="46">
        <v>243579</v>
      </c>
      <c r="L102" s="46">
        <v>4253059</v>
      </c>
      <c r="M102" s="46" t="s">
        <v>26</v>
      </c>
      <c r="N102" s="7" t="s">
        <v>104</v>
      </c>
      <c r="O102" s="7" t="s">
        <v>104</v>
      </c>
      <c r="P102" s="7" t="s">
        <v>26</v>
      </c>
      <c r="Q102" s="22" t="s">
        <v>26</v>
      </c>
      <c r="R102" s="7" t="s">
        <v>26</v>
      </c>
      <c r="S102" s="26" t="s">
        <v>26</v>
      </c>
      <c r="T102" s="9" t="s">
        <v>104</v>
      </c>
    </row>
    <row r="103" spans="1:20" s="4" customFormat="1" x14ac:dyDescent="0.45">
      <c r="A103" s="7">
        <f t="shared" si="1"/>
        <v>100</v>
      </c>
      <c r="B103" s="7" t="s">
        <v>142</v>
      </c>
      <c r="C103" s="7" t="s">
        <v>136</v>
      </c>
      <c r="D103" s="7" t="s">
        <v>26</v>
      </c>
      <c r="E103" s="7" t="s">
        <v>24</v>
      </c>
      <c r="F103" s="7" t="s">
        <v>498</v>
      </c>
      <c r="G103" s="13" t="s">
        <v>26</v>
      </c>
      <c r="H103" s="13" t="s">
        <v>26</v>
      </c>
      <c r="I103" s="24">
        <f>2.3*10000</f>
        <v>23000</v>
      </c>
      <c r="J103" s="24">
        <v>0</v>
      </c>
      <c r="K103" s="46">
        <v>249718</v>
      </c>
      <c r="L103" s="46">
        <v>4253980</v>
      </c>
      <c r="M103" s="46" t="s">
        <v>26</v>
      </c>
      <c r="N103" s="7" t="s">
        <v>104</v>
      </c>
      <c r="O103" s="7" t="s">
        <v>104</v>
      </c>
      <c r="P103" s="7" t="s">
        <v>26</v>
      </c>
      <c r="Q103" s="22" t="s">
        <v>26</v>
      </c>
      <c r="R103" s="7" t="s">
        <v>26</v>
      </c>
      <c r="S103" s="26" t="s">
        <v>26</v>
      </c>
      <c r="T103" s="9" t="s">
        <v>104</v>
      </c>
    </row>
    <row r="104" spans="1:20" s="4" customFormat="1" x14ac:dyDescent="0.45">
      <c r="A104" s="7">
        <f t="shared" si="1"/>
        <v>101</v>
      </c>
      <c r="B104" s="7" t="s">
        <v>143</v>
      </c>
      <c r="C104" s="7" t="s">
        <v>136</v>
      </c>
      <c r="D104" s="7" t="s">
        <v>26</v>
      </c>
      <c r="E104" s="7" t="s">
        <v>20</v>
      </c>
      <c r="F104" s="7" t="s">
        <v>490</v>
      </c>
      <c r="G104" s="13" t="s">
        <v>26</v>
      </c>
      <c r="H104" s="13" t="s">
        <v>26</v>
      </c>
      <c r="I104" s="24">
        <f>28.11*10000</f>
        <v>281100</v>
      </c>
      <c r="J104" s="24">
        <v>0</v>
      </c>
      <c r="K104" s="46">
        <v>250626</v>
      </c>
      <c r="L104" s="46">
        <v>4217285</v>
      </c>
      <c r="M104" s="46" t="s">
        <v>26</v>
      </c>
      <c r="N104" s="7" t="s">
        <v>104</v>
      </c>
      <c r="O104" s="7" t="s">
        <v>104</v>
      </c>
      <c r="P104" s="7" t="s">
        <v>26</v>
      </c>
      <c r="Q104" s="22" t="s">
        <v>26</v>
      </c>
      <c r="R104" s="7" t="s">
        <v>26</v>
      </c>
      <c r="S104" s="26" t="s">
        <v>26</v>
      </c>
      <c r="T104" s="9" t="s">
        <v>104</v>
      </c>
    </row>
    <row r="105" spans="1:20" s="4" customFormat="1" x14ac:dyDescent="0.45">
      <c r="A105" s="7">
        <f t="shared" si="1"/>
        <v>102</v>
      </c>
      <c r="B105" s="10" t="s">
        <v>144</v>
      </c>
      <c r="C105" s="10" t="s">
        <v>136</v>
      </c>
      <c r="D105" s="7" t="s">
        <v>26</v>
      </c>
      <c r="E105" s="7" t="s">
        <v>17</v>
      </c>
      <c r="F105" s="7" t="s">
        <v>466</v>
      </c>
      <c r="G105" s="13" t="s">
        <v>26</v>
      </c>
      <c r="H105" s="13" t="s">
        <v>26</v>
      </c>
      <c r="I105" s="31">
        <f>16*10000</f>
        <v>160000</v>
      </c>
      <c r="J105" s="24">
        <v>0</v>
      </c>
      <c r="K105" s="46" t="s">
        <v>26</v>
      </c>
      <c r="L105" s="46" t="s">
        <v>26</v>
      </c>
      <c r="M105" s="46" t="s">
        <v>26</v>
      </c>
      <c r="N105" s="10" t="s">
        <v>104</v>
      </c>
      <c r="O105" s="7" t="s">
        <v>104</v>
      </c>
      <c r="P105" s="7" t="s">
        <v>26</v>
      </c>
      <c r="Q105" s="22" t="s">
        <v>26</v>
      </c>
      <c r="R105" s="7" t="s">
        <v>26</v>
      </c>
      <c r="S105" s="26" t="s">
        <v>26</v>
      </c>
      <c r="T105" s="9" t="s">
        <v>104</v>
      </c>
    </row>
    <row r="106" spans="1:20" s="4" customFormat="1" x14ac:dyDescent="0.45">
      <c r="A106" s="7">
        <f t="shared" si="1"/>
        <v>103</v>
      </c>
      <c r="B106" s="7" t="s">
        <v>145</v>
      </c>
      <c r="C106" s="7" t="s">
        <v>136</v>
      </c>
      <c r="D106" s="7" t="s">
        <v>26</v>
      </c>
      <c r="E106" s="7" t="s">
        <v>17</v>
      </c>
      <c r="F106" s="7" t="s">
        <v>467</v>
      </c>
      <c r="G106" s="13" t="s">
        <v>26</v>
      </c>
      <c r="H106" s="13" t="s">
        <v>26</v>
      </c>
      <c r="I106" s="24">
        <f>11.83*10000</f>
        <v>118300</v>
      </c>
      <c r="J106" s="24">
        <v>0</v>
      </c>
      <c r="K106" s="46">
        <v>750652</v>
      </c>
      <c r="L106" s="46">
        <v>4261705</v>
      </c>
      <c r="M106" s="46" t="s">
        <v>26</v>
      </c>
      <c r="N106" s="7" t="s">
        <v>104</v>
      </c>
      <c r="O106" s="7" t="s">
        <v>104</v>
      </c>
      <c r="P106" s="7" t="s">
        <v>26</v>
      </c>
      <c r="Q106" s="22" t="s">
        <v>26</v>
      </c>
      <c r="R106" s="7" t="s">
        <v>26</v>
      </c>
      <c r="S106" s="26" t="s">
        <v>26</v>
      </c>
      <c r="T106" s="9" t="s">
        <v>104</v>
      </c>
    </row>
    <row r="107" spans="1:20" s="4" customFormat="1" x14ac:dyDescent="0.45">
      <c r="A107" s="7">
        <f t="shared" si="1"/>
        <v>104</v>
      </c>
      <c r="B107" s="7" t="s">
        <v>146</v>
      </c>
      <c r="C107" s="7" t="s">
        <v>136</v>
      </c>
      <c r="D107" s="7" t="s">
        <v>26</v>
      </c>
      <c r="E107" s="7" t="s">
        <v>17</v>
      </c>
      <c r="F107" s="7" t="s">
        <v>468</v>
      </c>
      <c r="G107" s="13" t="s">
        <v>26</v>
      </c>
      <c r="H107" s="13" t="s">
        <v>26</v>
      </c>
      <c r="I107" s="24">
        <f>15.7*10000</f>
        <v>157000</v>
      </c>
      <c r="J107" s="24">
        <v>0</v>
      </c>
      <c r="K107" s="46">
        <v>754666</v>
      </c>
      <c r="L107" s="46">
        <v>4254564</v>
      </c>
      <c r="M107" s="46" t="s">
        <v>26</v>
      </c>
      <c r="N107" s="7" t="s">
        <v>104</v>
      </c>
      <c r="O107" s="7" t="s">
        <v>104</v>
      </c>
      <c r="P107" s="7" t="s">
        <v>26</v>
      </c>
      <c r="Q107" s="22" t="s">
        <v>26</v>
      </c>
      <c r="R107" s="7" t="s">
        <v>26</v>
      </c>
      <c r="S107" s="26" t="s">
        <v>26</v>
      </c>
      <c r="T107" s="9" t="s">
        <v>104</v>
      </c>
    </row>
    <row r="108" spans="1:20" s="4" customFormat="1" x14ac:dyDescent="0.45">
      <c r="A108" s="7">
        <f t="shared" si="1"/>
        <v>105</v>
      </c>
      <c r="B108" s="10" t="s">
        <v>147</v>
      </c>
      <c r="C108" s="10" t="s">
        <v>136</v>
      </c>
      <c r="D108" s="7" t="s">
        <v>26</v>
      </c>
      <c r="E108" s="10" t="s">
        <v>35</v>
      </c>
      <c r="F108" s="10" t="s">
        <v>478</v>
      </c>
      <c r="G108" s="13" t="s">
        <v>26</v>
      </c>
      <c r="H108" s="13" t="s">
        <v>26</v>
      </c>
      <c r="I108" s="31">
        <f>7.85*10000</f>
        <v>78500</v>
      </c>
      <c r="J108" s="24">
        <v>0</v>
      </c>
      <c r="K108" s="46">
        <v>192681</v>
      </c>
      <c r="L108" s="46">
        <v>4364774</v>
      </c>
      <c r="M108" s="46" t="s">
        <v>26</v>
      </c>
      <c r="N108" s="10" t="s">
        <v>104</v>
      </c>
      <c r="O108" s="7" t="s">
        <v>104</v>
      </c>
      <c r="P108" s="7" t="s">
        <v>26</v>
      </c>
      <c r="Q108" s="22" t="s">
        <v>26</v>
      </c>
      <c r="R108" s="7" t="s">
        <v>26</v>
      </c>
      <c r="S108" s="26" t="s">
        <v>26</v>
      </c>
      <c r="T108" s="9" t="s">
        <v>104</v>
      </c>
    </row>
    <row r="109" spans="1:20" s="4" customFormat="1" x14ac:dyDescent="0.45">
      <c r="A109" s="7">
        <f t="shared" si="1"/>
        <v>106</v>
      </c>
      <c r="B109" s="7" t="s">
        <v>148</v>
      </c>
      <c r="C109" s="7" t="s">
        <v>136</v>
      </c>
      <c r="D109" s="7" t="s">
        <v>26</v>
      </c>
      <c r="E109" s="7" t="s">
        <v>22</v>
      </c>
      <c r="F109" s="7" t="s">
        <v>415</v>
      </c>
      <c r="G109" s="13" t="s">
        <v>26</v>
      </c>
      <c r="H109" s="13" t="s">
        <v>26</v>
      </c>
      <c r="I109" s="24">
        <f>6.17*10000</f>
        <v>61700</v>
      </c>
      <c r="J109" s="24">
        <v>0</v>
      </c>
      <c r="K109" s="46">
        <v>297681</v>
      </c>
      <c r="L109" s="46">
        <v>4239061</v>
      </c>
      <c r="M109" s="46" t="s">
        <v>26</v>
      </c>
      <c r="N109" s="7" t="s">
        <v>104</v>
      </c>
      <c r="O109" s="7" t="s">
        <v>104</v>
      </c>
      <c r="P109" s="7" t="s">
        <v>26</v>
      </c>
      <c r="Q109" s="22" t="s">
        <v>26</v>
      </c>
      <c r="R109" s="7" t="s">
        <v>26</v>
      </c>
      <c r="S109" s="26" t="s">
        <v>26</v>
      </c>
      <c r="T109" s="9" t="s">
        <v>104</v>
      </c>
    </row>
    <row r="110" spans="1:20" s="4" customFormat="1" x14ac:dyDescent="0.45">
      <c r="A110" s="7">
        <f t="shared" si="1"/>
        <v>107</v>
      </c>
      <c r="B110" s="7" t="s">
        <v>149</v>
      </c>
      <c r="C110" s="7" t="s">
        <v>136</v>
      </c>
      <c r="D110" s="7" t="s">
        <v>26</v>
      </c>
      <c r="E110" s="7" t="s">
        <v>22</v>
      </c>
      <c r="F110" s="7" t="s">
        <v>416</v>
      </c>
      <c r="G110" s="13" t="s">
        <v>26</v>
      </c>
      <c r="H110" s="13" t="s">
        <v>26</v>
      </c>
      <c r="I110" s="24">
        <f>24*10000</f>
        <v>240000</v>
      </c>
      <c r="J110" s="24">
        <v>0</v>
      </c>
      <c r="K110" s="46">
        <v>271564</v>
      </c>
      <c r="L110" s="46">
        <v>4250862</v>
      </c>
      <c r="M110" s="46" t="s">
        <v>26</v>
      </c>
      <c r="N110" s="7" t="s">
        <v>104</v>
      </c>
      <c r="O110" s="7" t="s">
        <v>104</v>
      </c>
      <c r="P110" s="7" t="s">
        <v>26</v>
      </c>
      <c r="Q110" s="22" t="s">
        <v>26</v>
      </c>
      <c r="R110" s="7" t="s">
        <v>26</v>
      </c>
      <c r="S110" s="26" t="s">
        <v>26</v>
      </c>
      <c r="T110" s="9" t="s">
        <v>104</v>
      </c>
    </row>
    <row r="111" spans="1:20" s="4" customFormat="1" x14ac:dyDescent="0.45">
      <c r="A111" s="7">
        <f t="shared" si="1"/>
        <v>108</v>
      </c>
      <c r="B111" s="7" t="s">
        <v>152</v>
      </c>
      <c r="C111" s="10" t="s">
        <v>150</v>
      </c>
      <c r="D111" s="7" t="s">
        <v>26</v>
      </c>
      <c r="E111" s="7" t="s">
        <v>17</v>
      </c>
      <c r="F111" s="7" t="s">
        <v>480</v>
      </c>
      <c r="G111" s="13" t="s">
        <v>26</v>
      </c>
      <c r="H111" s="13" t="s">
        <v>26</v>
      </c>
      <c r="I111" s="24">
        <v>921400</v>
      </c>
      <c r="J111" s="24">
        <v>0</v>
      </c>
      <c r="K111" s="46">
        <v>752565</v>
      </c>
      <c r="L111" s="46">
        <v>4269156</v>
      </c>
      <c r="M111" s="46" t="s">
        <v>26</v>
      </c>
      <c r="N111" s="9" t="s">
        <v>104</v>
      </c>
      <c r="O111" s="9" t="s">
        <v>104</v>
      </c>
      <c r="P111" s="7" t="s">
        <v>26</v>
      </c>
      <c r="Q111" s="22" t="s">
        <v>26</v>
      </c>
      <c r="R111" s="9" t="s">
        <v>26</v>
      </c>
      <c r="S111" s="9" t="s">
        <v>26</v>
      </c>
      <c r="T111" s="9" t="s">
        <v>104</v>
      </c>
    </row>
    <row r="112" spans="1:20" s="4" customFormat="1" x14ac:dyDescent="0.45">
      <c r="A112" s="7">
        <f t="shared" si="1"/>
        <v>109</v>
      </c>
      <c r="B112" s="7" t="s">
        <v>171</v>
      </c>
      <c r="C112" s="10" t="s">
        <v>150</v>
      </c>
      <c r="D112" s="7" t="s">
        <v>26</v>
      </c>
      <c r="E112" s="7" t="s">
        <v>15</v>
      </c>
      <c r="F112" s="7" t="s">
        <v>445</v>
      </c>
      <c r="G112" s="13" t="s">
        <v>26</v>
      </c>
      <c r="H112" s="13" t="s">
        <v>26</v>
      </c>
      <c r="I112" s="24">
        <v>0</v>
      </c>
      <c r="J112" s="24">
        <v>0</v>
      </c>
      <c r="K112" s="46">
        <v>264488</v>
      </c>
      <c r="L112" s="46">
        <v>4174820</v>
      </c>
      <c r="M112" s="46" t="s">
        <v>26</v>
      </c>
      <c r="N112" s="9" t="s">
        <v>104</v>
      </c>
      <c r="O112" s="9" t="s">
        <v>104</v>
      </c>
      <c r="P112" s="7" t="s">
        <v>26</v>
      </c>
      <c r="Q112" s="22" t="s">
        <v>26</v>
      </c>
      <c r="R112" s="9" t="s">
        <v>26</v>
      </c>
      <c r="S112" s="9" t="s">
        <v>26</v>
      </c>
      <c r="T112" s="9" t="s">
        <v>104</v>
      </c>
    </row>
    <row r="113" spans="1:20" s="4" customFormat="1" x14ac:dyDescent="0.45">
      <c r="A113" s="7">
        <f t="shared" si="1"/>
        <v>110</v>
      </c>
      <c r="B113" s="7" t="s">
        <v>160</v>
      </c>
      <c r="C113" s="10" t="s">
        <v>83</v>
      </c>
      <c r="D113" s="7" t="s">
        <v>26</v>
      </c>
      <c r="E113" s="7" t="s">
        <v>15</v>
      </c>
      <c r="F113" s="7" t="s">
        <v>446</v>
      </c>
      <c r="G113" s="13">
        <v>55.369</v>
      </c>
      <c r="H113" s="13">
        <v>8</v>
      </c>
      <c r="I113" s="24">
        <v>545</v>
      </c>
      <c r="J113" s="24">
        <v>454</v>
      </c>
      <c r="K113" s="46" t="s">
        <v>26</v>
      </c>
      <c r="L113" s="46" t="s">
        <v>26</v>
      </c>
      <c r="M113" s="46" t="s">
        <v>26</v>
      </c>
      <c r="N113" s="9" t="s">
        <v>103</v>
      </c>
      <c r="O113" s="9" t="s">
        <v>103</v>
      </c>
      <c r="P113" s="7" t="s">
        <v>289</v>
      </c>
      <c r="Q113" s="22" t="s">
        <v>543</v>
      </c>
      <c r="R113" s="9" t="s">
        <v>544</v>
      </c>
      <c r="S113" s="9" t="s">
        <v>9</v>
      </c>
      <c r="T113" s="9" t="s">
        <v>104</v>
      </c>
    </row>
    <row r="114" spans="1:20" s="4" customFormat="1" x14ac:dyDescent="0.45">
      <c r="A114" s="7">
        <f t="shared" si="1"/>
        <v>111</v>
      </c>
      <c r="B114" s="7" t="s">
        <v>161</v>
      </c>
      <c r="C114" s="10" t="s">
        <v>83</v>
      </c>
      <c r="D114" s="7" t="s">
        <v>26</v>
      </c>
      <c r="E114" s="7" t="s">
        <v>35</v>
      </c>
      <c r="F114" s="7" t="s">
        <v>411</v>
      </c>
      <c r="G114" s="13" t="s">
        <v>26</v>
      </c>
      <c r="H114" s="13" t="s">
        <v>26</v>
      </c>
      <c r="I114" s="30">
        <v>4799</v>
      </c>
      <c r="J114" s="24">
        <v>0</v>
      </c>
      <c r="K114" s="46">
        <v>725232</v>
      </c>
      <c r="L114" s="46">
        <v>4374549</v>
      </c>
      <c r="M114" s="46" t="s">
        <v>26</v>
      </c>
      <c r="N114" s="7" t="s">
        <v>103</v>
      </c>
      <c r="O114" s="9" t="s">
        <v>104</v>
      </c>
      <c r="P114" s="7" t="s">
        <v>26</v>
      </c>
      <c r="Q114" s="22" t="s">
        <v>26</v>
      </c>
      <c r="R114" s="9" t="s">
        <v>26</v>
      </c>
      <c r="S114" s="9" t="s">
        <v>26</v>
      </c>
      <c r="T114" s="9" t="s">
        <v>103</v>
      </c>
    </row>
    <row r="115" spans="1:20" s="4" customFormat="1" x14ac:dyDescent="0.45">
      <c r="A115" s="7">
        <f t="shared" si="1"/>
        <v>112</v>
      </c>
      <c r="B115" s="7" t="s">
        <v>162</v>
      </c>
      <c r="C115" s="10" t="s">
        <v>12</v>
      </c>
      <c r="D115" s="7" t="s">
        <v>26</v>
      </c>
      <c r="E115" s="7" t="s">
        <v>35</v>
      </c>
      <c r="F115" s="7" t="s">
        <v>411</v>
      </c>
      <c r="G115" s="13" t="s">
        <v>26</v>
      </c>
      <c r="H115" s="13" t="s">
        <v>26</v>
      </c>
      <c r="I115" s="24">
        <v>14239</v>
      </c>
      <c r="J115" s="24">
        <v>0</v>
      </c>
      <c r="K115" s="46">
        <v>724743</v>
      </c>
      <c r="L115" s="46">
        <v>4374153</v>
      </c>
      <c r="M115" s="46" t="s">
        <v>26</v>
      </c>
      <c r="N115" s="7" t="s">
        <v>103</v>
      </c>
      <c r="O115" s="9" t="s">
        <v>104</v>
      </c>
      <c r="P115" s="7" t="s">
        <v>26</v>
      </c>
      <c r="Q115" s="22" t="s">
        <v>26</v>
      </c>
      <c r="R115" s="9" t="s">
        <v>26</v>
      </c>
      <c r="S115" s="9" t="s">
        <v>26</v>
      </c>
      <c r="T115" s="9" t="s">
        <v>104</v>
      </c>
    </row>
    <row r="116" spans="1:20" s="4" customFormat="1" x14ac:dyDescent="0.45">
      <c r="A116" s="7">
        <f t="shared" si="1"/>
        <v>113</v>
      </c>
      <c r="B116" s="7" t="s">
        <v>163</v>
      </c>
      <c r="C116" s="7" t="s">
        <v>127</v>
      </c>
      <c r="D116" s="7" t="s">
        <v>289</v>
      </c>
      <c r="E116" s="7" t="s">
        <v>22</v>
      </c>
      <c r="F116" s="7" t="s">
        <v>401</v>
      </c>
      <c r="G116" s="13" t="s">
        <v>269</v>
      </c>
      <c r="H116" s="13">
        <v>3</v>
      </c>
      <c r="I116" s="24">
        <v>1455</v>
      </c>
      <c r="J116" s="24">
        <v>490</v>
      </c>
      <c r="K116" s="46">
        <v>286283</v>
      </c>
      <c r="L116" s="46" t="s">
        <v>532</v>
      </c>
      <c r="M116" s="46" t="s">
        <v>518</v>
      </c>
      <c r="N116" s="7" t="s">
        <v>103</v>
      </c>
      <c r="O116" s="7" t="s">
        <v>220</v>
      </c>
      <c r="P116" s="7" t="s">
        <v>289</v>
      </c>
      <c r="Q116" s="22" t="s">
        <v>371</v>
      </c>
      <c r="R116" s="9" t="s">
        <v>219</v>
      </c>
      <c r="S116" s="42" t="s">
        <v>9</v>
      </c>
      <c r="T116" s="9" t="s">
        <v>103</v>
      </c>
    </row>
    <row r="117" spans="1:20" s="4" customFormat="1" x14ac:dyDescent="0.45">
      <c r="A117" s="7">
        <f t="shared" si="1"/>
        <v>114</v>
      </c>
      <c r="B117" s="7" t="s">
        <v>164</v>
      </c>
      <c r="C117" s="10" t="s">
        <v>136</v>
      </c>
      <c r="D117" s="7" t="s">
        <v>26</v>
      </c>
      <c r="E117" s="7" t="s">
        <v>35</v>
      </c>
      <c r="F117" s="7" t="s">
        <v>474</v>
      </c>
      <c r="G117" s="13" t="s">
        <v>26</v>
      </c>
      <c r="H117" s="13" t="s">
        <v>26</v>
      </c>
      <c r="I117" s="24">
        <v>0</v>
      </c>
      <c r="J117" s="24">
        <v>0</v>
      </c>
      <c r="K117" s="46" t="s">
        <v>26</v>
      </c>
      <c r="L117" s="46" t="s">
        <v>26</v>
      </c>
      <c r="M117" s="46" t="s">
        <v>26</v>
      </c>
      <c r="N117" s="9" t="s">
        <v>104</v>
      </c>
      <c r="O117" s="9" t="s">
        <v>104</v>
      </c>
      <c r="P117" s="9" t="s">
        <v>26</v>
      </c>
      <c r="Q117" s="32" t="s">
        <v>26</v>
      </c>
      <c r="R117" s="9" t="s">
        <v>26</v>
      </c>
      <c r="S117" s="9" t="s">
        <v>26</v>
      </c>
      <c r="T117" s="9" t="s">
        <v>104</v>
      </c>
    </row>
    <row r="118" spans="1:20" s="4" customFormat="1" x14ac:dyDescent="0.45">
      <c r="A118" s="7">
        <f t="shared" si="1"/>
        <v>115</v>
      </c>
      <c r="B118" s="7" t="s">
        <v>165</v>
      </c>
      <c r="C118" s="10" t="s">
        <v>172</v>
      </c>
      <c r="D118" s="7" t="s">
        <v>26</v>
      </c>
      <c r="E118" s="7" t="s">
        <v>18</v>
      </c>
      <c r="F118" s="7" t="s">
        <v>447</v>
      </c>
      <c r="G118" s="13" t="s">
        <v>26</v>
      </c>
      <c r="H118" s="13" t="s">
        <v>26</v>
      </c>
      <c r="I118" s="24">
        <v>1205204</v>
      </c>
      <c r="J118" s="24">
        <v>0</v>
      </c>
      <c r="K118" s="46">
        <v>736607</v>
      </c>
      <c r="L118" s="46">
        <v>4378854</v>
      </c>
      <c r="M118" s="46" t="s">
        <v>26</v>
      </c>
      <c r="N118" s="9" t="s">
        <v>104</v>
      </c>
      <c r="O118" s="9" t="s">
        <v>104</v>
      </c>
      <c r="P118" s="9" t="s">
        <v>26</v>
      </c>
      <c r="Q118" s="32" t="s">
        <v>26</v>
      </c>
      <c r="R118" s="9" t="s">
        <v>26</v>
      </c>
      <c r="S118" s="9" t="s">
        <v>26</v>
      </c>
      <c r="T118" s="9" t="s">
        <v>104</v>
      </c>
    </row>
    <row r="119" spans="1:20" s="4" customFormat="1" x14ac:dyDescent="0.45">
      <c r="A119" s="7">
        <f t="shared" si="1"/>
        <v>116</v>
      </c>
      <c r="B119" s="7" t="s">
        <v>166</v>
      </c>
      <c r="C119" s="10" t="s">
        <v>180</v>
      </c>
      <c r="D119" s="7" t="s">
        <v>26</v>
      </c>
      <c r="E119" s="7" t="s">
        <v>18</v>
      </c>
      <c r="F119" s="7" t="s">
        <v>448</v>
      </c>
      <c r="G119" s="13" t="s">
        <v>26</v>
      </c>
      <c r="H119" s="13" t="s">
        <v>26</v>
      </c>
      <c r="I119" s="24">
        <v>27147</v>
      </c>
      <c r="J119" s="24">
        <v>0</v>
      </c>
      <c r="K119" s="46">
        <v>736125</v>
      </c>
      <c r="L119" s="46">
        <v>4380282</v>
      </c>
      <c r="M119" s="46" t="s">
        <v>26</v>
      </c>
      <c r="N119" s="7" t="s">
        <v>103</v>
      </c>
      <c r="O119" s="9" t="s">
        <v>104</v>
      </c>
      <c r="P119" s="9" t="s">
        <v>26</v>
      </c>
      <c r="Q119" s="32" t="s">
        <v>26</v>
      </c>
      <c r="R119" s="9" t="s">
        <v>26</v>
      </c>
      <c r="S119" s="9" t="s">
        <v>26</v>
      </c>
      <c r="T119" s="9" t="s">
        <v>104</v>
      </c>
    </row>
    <row r="120" spans="1:20" s="4" customFormat="1" x14ac:dyDescent="0.45">
      <c r="A120" s="7">
        <f t="shared" si="1"/>
        <v>117</v>
      </c>
      <c r="B120" s="7" t="s">
        <v>167</v>
      </c>
      <c r="C120" s="7" t="s">
        <v>127</v>
      </c>
      <c r="D120" s="7" t="s">
        <v>26</v>
      </c>
      <c r="E120" s="7" t="s">
        <v>24</v>
      </c>
      <c r="F120" s="7" t="s">
        <v>504</v>
      </c>
      <c r="G120" s="13" t="s">
        <v>26</v>
      </c>
      <c r="H120" s="13" t="s">
        <v>26</v>
      </c>
      <c r="I120" s="24">
        <v>1442</v>
      </c>
      <c r="J120" s="24">
        <v>0</v>
      </c>
      <c r="K120" s="46">
        <v>242448</v>
      </c>
      <c r="L120" s="46">
        <v>4233800</v>
      </c>
      <c r="M120" s="46" t="s">
        <v>26</v>
      </c>
      <c r="N120" s="7" t="s">
        <v>103</v>
      </c>
      <c r="O120" s="9" t="s">
        <v>104</v>
      </c>
      <c r="P120" s="9" t="s">
        <v>26</v>
      </c>
      <c r="Q120" s="32" t="s">
        <v>26</v>
      </c>
      <c r="R120" s="9" t="s">
        <v>26</v>
      </c>
      <c r="S120" s="9" t="s">
        <v>26</v>
      </c>
      <c r="T120" s="9" t="s">
        <v>104</v>
      </c>
    </row>
    <row r="121" spans="1:20" s="4" customFormat="1" x14ac:dyDescent="0.45">
      <c r="A121" s="7">
        <f t="shared" si="1"/>
        <v>118</v>
      </c>
      <c r="B121" s="7" t="s">
        <v>168</v>
      </c>
      <c r="C121" s="7" t="s">
        <v>127</v>
      </c>
      <c r="D121" s="7" t="s">
        <v>26</v>
      </c>
      <c r="E121" s="7" t="s">
        <v>24</v>
      </c>
      <c r="F121" s="7" t="s">
        <v>393</v>
      </c>
      <c r="G121" s="13" t="s">
        <v>26</v>
      </c>
      <c r="H121" s="13" t="s">
        <v>26</v>
      </c>
      <c r="I121" s="24">
        <v>101</v>
      </c>
      <c r="J121" s="24">
        <v>0</v>
      </c>
      <c r="K121" s="46">
        <v>285931</v>
      </c>
      <c r="L121" s="46">
        <v>4210078</v>
      </c>
      <c r="M121" s="46" t="s">
        <v>26</v>
      </c>
      <c r="N121" s="9" t="s">
        <v>104</v>
      </c>
      <c r="O121" s="9" t="s">
        <v>104</v>
      </c>
      <c r="P121" s="9" t="s">
        <v>26</v>
      </c>
      <c r="Q121" s="32" t="s">
        <v>26</v>
      </c>
      <c r="R121" s="9" t="s">
        <v>26</v>
      </c>
      <c r="S121" s="9" t="s">
        <v>26</v>
      </c>
      <c r="T121" s="9" t="s">
        <v>104</v>
      </c>
    </row>
    <row r="122" spans="1:20" s="4" customFormat="1" x14ac:dyDescent="0.45">
      <c r="A122" s="7">
        <f t="shared" si="1"/>
        <v>119</v>
      </c>
      <c r="B122" s="7" t="s">
        <v>169</v>
      </c>
      <c r="C122" s="7" t="s">
        <v>127</v>
      </c>
      <c r="D122" s="7" t="s">
        <v>26</v>
      </c>
      <c r="E122" s="7" t="s">
        <v>24</v>
      </c>
      <c r="F122" s="7" t="s">
        <v>499</v>
      </c>
      <c r="G122" s="13" t="s">
        <v>26</v>
      </c>
      <c r="H122" s="13" t="s">
        <v>26</v>
      </c>
      <c r="I122" s="24">
        <v>1546</v>
      </c>
      <c r="J122" s="24">
        <v>0</v>
      </c>
      <c r="K122" s="46">
        <v>282404</v>
      </c>
      <c r="L122" s="46">
        <v>4210602</v>
      </c>
      <c r="M122" s="46" t="s">
        <v>26</v>
      </c>
      <c r="N122" s="9" t="s">
        <v>104</v>
      </c>
      <c r="O122" s="9" t="s">
        <v>104</v>
      </c>
      <c r="P122" s="9" t="s">
        <v>26</v>
      </c>
      <c r="Q122" s="32" t="s">
        <v>26</v>
      </c>
      <c r="R122" s="9" t="s">
        <v>26</v>
      </c>
      <c r="S122" s="9" t="s">
        <v>26</v>
      </c>
      <c r="T122" s="9" t="s">
        <v>104</v>
      </c>
    </row>
    <row r="123" spans="1:20" s="4" customFormat="1" x14ac:dyDescent="0.45">
      <c r="A123" s="7">
        <f t="shared" si="1"/>
        <v>120</v>
      </c>
      <c r="B123" s="7" t="s">
        <v>170</v>
      </c>
      <c r="C123" s="7" t="s">
        <v>127</v>
      </c>
      <c r="D123" s="7" t="s">
        <v>26</v>
      </c>
      <c r="E123" s="7" t="s">
        <v>35</v>
      </c>
      <c r="F123" s="7" t="s">
        <v>479</v>
      </c>
      <c r="G123" s="13" t="s">
        <v>26</v>
      </c>
      <c r="H123" s="13" t="s">
        <v>26</v>
      </c>
      <c r="I123" s="24">
        <v>0</v>
      </c>
      <c r="J123" s="24">
        <v>0</v>
      </c>
      <c r="K123" s="46" t="s">
        <v>26</v>
      </c>
      <c r="L123" s="46" t="s">
        <v>26</v>
      </c>
      <c r="M123" s="46" t="s">
        <v>26</v>
      </c>
      <c r="N123" s="9" t="s">
        <v>104</v>
      </c>
      <c r="O123" s="9" t="s">
        <v>104</v>
      </c>
      <c r="P123" s="9" t="s">
        <v>26</v>
      </c>
      <c r="Q123" s="32" t="s">
        <v>26</v>
      </c>
      <c r="R123" s="9" t="s">
        <v>26</v>
      </c>
      <c r="S123" s="9" t="s">
        <v>26</v>
      </c>
      <c r="T123" s="9" t="s">
        <v>104</v>
      </c>
    </row>
    <row r="124" spans="1:20" s="4" customFormat="1" x14ac:dyDescent="0.45">
      <c r="A124" s="7">
        <f t="shared" si="1"/>
        <v>121</v>
      </c>
      <c r="B124" s="7" t="s">
        <v>173</v>
      </c>
      <c r="C124" s="10" t="s">
        <v>151</v>
      </c>
      <c r="D124" s="7" t="s">
        <v>26</v>
      </c>
      <c r="E124" s="7" t="s">
        <v>22</v>
      </c>
      <c r="F124" s="7" t="s">
        <v>373</v>
      </c>
      <c r="G124" s="13" t="s">
        <v>26</v>
      </c>
      <c r="H124" s="13" t="s">
        <v>26</v>
      </c>
      <c r="I124" s="24">
        <v>0</v>
      </c>
      <c r="J124" s="24">
        <v>0</v>
      </c>
      <c r="K124" s="46" t="s">
        <v>26</v>
      </c>
      <c r="L124" s="46" t="s">
        <v>26</v>
      </c>
      <c r="M124" s="46" t="s">
        <v>26</v>
      </c>
      <c r="N124" s="9" t="s">
        <v>104</v>
      </c>
      <c r="O124" s="9" t="s">
        <v>104</v>
      </c>
      <c r="P124" s="9" t="s">
        <v>26</v>
      </c>
      <c r="Q124" s="32" t="s">
        <v>26</v>
      </c>
      <c r="R124" s="9" t="s">
        <v>26</v>
      </c>
      <c r="S124" s="9" t="s">
        <v>26</v>
      </c>
      <c r="T124" s="9" t="s">
        <v>104</v>
      </c>
    </row>
    <row r="125" spans="1:20" s="4" customFormat="1" x14ac:dyDescent="0.45">
      <c r="A125" s="7">
        <f t="shared" si="1"/>
        <v>122</v>
      </c>
      <c r="B125" s="7" t="s">
        <v>178</v>
      </c>
      <c r="C125" s="10" t="s">
        <v>179</v>
      </c>
      <c r="D125" s="7" t="s">
        <v>357</v>
      </c>
      <c r="E125" s="7" t="s">
        <v>24</v>
      </c>
      <c r="F125" s="7" t="s">
        <v>402</v>
      </c>
      <c r="G125" s="13">
        <v>33.368470000000002</v>
      </c>
      <c r="H125" s="13">
        <v>3</v>
      </c>
      <c r="I125" s="24">
        <v>1804</v>
      </c>
      <c r="J125" s="50">
        <v>1721.35</v>
      </c>
      <c r="K125" s="46">
        <v>262006</v>
      </c>
      <c r="L125" s="46">
        <v>4234412</v>
      </c>
      <c r="M125" s="46" t="s">
        <v>26</v>
      </c>
      <c r="N125" s="9" t="s">
        <v>103</v>
      </c>
      <c r="O125" s="9" t="s">
        <v>103</v>
      </c>
      <c r="P125" s="7" t="s">
        <v>287</v>
      </c>
      <c r="Q125" s="32" t="s">
        <v>537</v>
      </c>
      <c r="R125" s="9" t="s">
        <v>538</v>
      </c>
      <c r="S125" s="9" t="s">
        <v>9</v>
      </c>
      <c r="T125" s="9" t="s">
        <v>103</v>
      </c>
    </row>
    <row r="126" spans="1:20" s="4" customFormat="1" x14ac:dyDescent="0.45">
      <c r="A126" s="7">
        <f t="shared" si="1"/>
        <v>123</v>
      </c>
      <c r="B126" s="7" t="s">
        <v>223</v>
      </c>
      <c r="C126" s="10" t="s">
        <v>136</v>
      </c>
      <c r="D126" s="7" t="s">
        <v>26</v>
      </c>
      <c r="E126" s="7" t="s">
        <v>17</v>
      </c>
      <c r="F126" s="7" t="s">
        <v>469</v>
      </c>
      <c r="G126" s="13" t="s">
        <v>26</v>
      </c>
      <c r="H126" s="13" t="s">
        <v>26</v>
      </c>
      <c r="I126" s="24">
        <v>529600</v>
      </c>
      <c r="J126" s="24">
        <v>0</v>
      </c>
      <c r="K126" s="46">
        <v>753434</v>
      </c>
      <c r="L126" s="46">
        <v>4288803</v>
      </c>
      <c r="M126" s="46" t="s">
        <v>26</v>
      </c>
      <c r="N126" s="9" t="s">
        <v>104</v>
      </c>
      <c r="O126" s="9" t="s">
        <v>104</v>
      </c>
      <c r="P126" s="9" t="s">
        <v>26</v>
      </c>
      <c r="Q126" s="32" t="s">
        <v>26</v>
      </c>
      <c r="R126" s="9" t="s">
        <v>26</v>
      </c>
      <c r="S126" s="9" t="s">
        <v>26</v>
      </c>
      <c r="T126" s="9" t="s">
        <v>104</v>
      </c>
    </row>
    <row r="127" spans="1:20" s="4" customFormat="1" x14ac:dyDescent="0.45">
      <c r="A127" s="7">
        <f t="shared" si="1"/>
        <v>124</v>
      </c>
      <c r="B127" s="7" t="s">
        <v>224</v>
      </c>
      <c r="C127" s="10" t="s">
        <v>37</v>
      </c>
      <c r="D127" s="7" t="s">
        <v>26</v>
      </c>
      <c r="E127" s="7" t="s">
        <v>24</v>
      </c>
      <c r="F127" s="7" t="s">
        <v>393</v>
      </c>
      <c r="G127" s="13" t="s">
        <v>26</v>
      </c>
      <c r="H127" s="13" t="s">
        <v>26</v>
      </c>
      <c r="I127" s="24">
        <v>441</v>
      </c>
      <c r="J127" s="24">
        <v>0</v>
      </c>
      <c r="K127" s="46">
        <v>285906</v>
      </c>
      <c r="L127" s="46">
        <v>4210207</v>
      </c>
      <c r="M127" s="46" t="s">
        <v>26</v>
      </c>
      <c r="N127" s="9" t="s">
        <v>104</v>
      </c>
      <c r="O127" s="9" t="s">
        <v>104</v>
      </c>
      <c r="P127" s="9" t="s">
        <v>26</v>
      </c>
      <c r="Q127" s="32" t="s">
        <v>26</v>
      </c>
      <c r="R127" s="9" t="s">
        <v>26</v>
      </c>
      <c r="S127" s="9" t="s">
        <v>26</v>
      </c>
      <c r="T127" s="9" t="s">
        <v>104</v>
      </c>
    </row>
    <row r="128" spans="1:20" s="4" customFormat="1" x14ac:dyDescent="0.45">
      <c r="A128" s="7">
        <f t="shared" si="1"/>
        <v>125</v>
      </c>
      <c r="B128" s="7" t="s">
        <v>225</v>
      </c>
      <c r="C128" s="10" t="s">
        <v>83</v>
      </c>
      <c r="D128" s="7" t="s">
        <v>26</v>
      </c>
      <c r="E128" s="7" t="s">
        <v>22</v>
      </c>
      <c r="F128" s="7" t="s">
        <v>417</v>
      </c>
      <c r="G128" s="13" t="s">
        <v>26</v>
      </c>
      <c r="H128" s="13" t="s">
        <v>26</v>
      </c>
      <c r="I128" s="24">
        <v>24933</v>
      </c>
      <c r="J128" s="24">
        <v>0</v>
      </c>
      <c r="K128" s="46">
        <v>242448</v>
      </c>
      <c r="L128" s="46">
        <v>4233878</v>
      </c>
      <c r="M128" s="46" t="s">
        <v>26</v>
      </c>
      <c r="N128" s="9" t="s">
        <v>104</v>
      </c>
      <c r="O128" s="9" t="s">
        <v>104</v>
      </c>
      <c r="P128" s="9" t="s">
        <v>26</v>
      </c>
      <c r="Q128" s="32" t="s">
        <v>26</v>
      </c>
      <c r="R128" s="9" t="s">
        <v>26</v>
      </c>
      <c r="S128" s="9" t="s">
        <v>26</v>
      </c>
      <c r="T128" s="9" t="s">
        <v>104</v>
      </c>
    </row>
    <row r="129" spans="1:20" s="4" customFormat="1" x14ac:dyDescent="0.45">
      <c r="A129" s="7">
        <f t="shared" si="1"/>
        <v>126</v>
      </c>
      <c r="B129" s="33" t="s">
        <v>182</v>
      </c>
      <c r="C129" s="10" t="s">
        <v>216</v>
      </c>
      <c r="D129" s="7" t="s">
        <v>26</v>
      </c>
      <c r="E129" s="7" t="s">
        <v>41</v>
      </c>
      <c r="F129" s="11" t="s">
        <v>400</v>
      </c>
      <c r="G129" s="13" t="s">
        <v>26</v>
      </c>
      <c r="H129" s="13" t="s">
        <v>26</v>
      </c>
      <c r="I129" s="24">
        <v>0</v>
      </c>
      <c r="J129" s="24">
        <v>0</v>
      </c>
      <c r="K129" s="46" t="s">
        <v>26</v>
      </c>
      <c r="L129" s="46" t="s">
        <v>26</v>
      </c>
      <c r="M129" s="46" t="s">
        <v>26</v>
      </c>
      <c r="N129" s="9" t="s">
        <v>104</v>
      </c>
      <c r="O129" s="9" t="s">
        <v>104</v>
      </c>
      <c r="P129" s="9" t="s">
        <v>26</v>
      </c>
      <c r="Q129" s="32" t="s">
        <v>26</v>
      </c>
      <c r="R129" s="9" t="s">
        <v>26</v>
      </c>
      <c r="S129" s="9" t="s">
        <v>26</v>
      </c>
      <c r="T129" s="9" t="s">
        <v>104</v>
      </c>
    </row>
    <row r="130" spans="1:20" s="4" customFormat="1" x14ac:dyDescent="0.45">
      <c r="A130" s="7">
        <f t="shared" si="1"/>
        <v>127</v>
      </c>
      <c r="B130" s="33" t="s">
        <v>183</v>
      </c>
      <c r="C130" s="10" t="s">
        <v>216</v>
      </c>
      <c r="D130" s="7" t="s">
        <v>26</v>
      </c>
      <c r="E130" s="7" t="s">
        <v>41</v>
      </c>
      <c r="F130" s="11" t="s">
        <v>400</v>
      </c>
      <c r="G130" s="13" t="s">
        <v>26</v>
      </c>
      <c r="H130" s="13" t="s">
        <v>26</v>
      </c>
      <c r="I130" s="24">
        <v>0</v>
      </c>
      <c r="J130" s="24">
        <v>0</v>
      </c>
      <c r="K130" s="46" t="s">
        <v>26</v>
      </c>
      <c r="L130" s="46" t="s">
        <v>26</v>
      </c>
      <c r="M130" s="46" t="s">
        <v>26</v>
      </c>
      <c r="N130" s="9" t="s">
        <v>104</v>
      </c>
      <c r="O130" s="9" t="s">
        <v>104</v>
      </c>
      <c r="P130" s="9" t="s">
        <v>26</v>
      </c>
      <c r="Q130" s="32" t="s">
        <v>26</v>
      </c>
      <c r="R130" s="9" t="s">
        <v>26</v>
      </c>
      <c r="S130" s="9" t="s">
        <v>26</v>
      </c>
      <c r="T130" s="9" t="s">
        <v>104</v>
      </c>
    </row>
    <row r="131" spans="1:20" s="4" customFormat="1" x14ac:dyDescent="0.45">
      <c r="A131" s="7">
        <f t="shared" si="1"/>
        <v>128</v>
      </c>
      <c r="B131" s="33" t="s">
        <v>211</v>
      </c>
      <c r="C131" s="10" t="s">
        <v>216</v>
      </c>
      <c r="D131" s="7" t="s">
        <v>26</v>
      </c>
      <c r="E131" s="7" t="s">
        <v>41</v>
      </c>
      <c r="F131" s="11" t="s">
        <v>400</v>
      </c>
      <c r="G131" s="13" t="s">
        <v>26</v>
      </c>
      <c r="H131" s="13" t="s">
        <v>26</v>
      </c>
      <c r="I131" s="24">
        <v>0</v>
      </c>
      <c r="J131" s="24">
        <v>0</v>
      </c>
      <c r="K131" s="46" t="s">
        <v>26</v>
      </c>
      <c r="L131" s="46" t="s">
        <v>26</v>
      </c>
      <c r="M131" s="46" t="s">
        <v>26</v>
      </c>
      <c r="N131" s="9" t="s">
        <v>104</v>
      </c>
      <c r="O131" s="9" t="s">
        <v>104</v>
      </c>
      <c r="P131" s="9" t="s">
        <v>26</v>
      </c>
      <c r="Q131" s="32" t="s">
        <v>26</v>
      </c>
      <c r="R131" s="9" t="s">
        <v>26</v>
      </c>
      <c r="S131" s="9" t="s">
        <v>26</v>
      </c>
      <c r="T131" s="9" t="s">
        <v>104</v>
      </c>
    </row>
    <row r="132" spans="1:20" s="4" customFormat="1" x14ac:dyDescent="0.45">
      <c r="A132" s="7">
        <f t="shared" si="1"/>
        <v>129</v>
      </c>
      <c r="B132" s="33" t="s">
        <v>184</v>
      </c>
      <c r="C132" s="10" t="s">
        <v>216</v>
      </c>
      <c r="D132" s="7" t="s">
        <v>26</v>
      </c>
      <c r="E132" s="7" t="s">
        <v>41</v>
      </c>
      <c r="F132" s="11" t="s">
        <v>400</v>
      </c>
      <c r="G132" s="13" t="s">
        <v>26</v>
      </c>
      <c r="H132" s="13" t="s">
        <v>26</v>
      </c>
      <c r="I132" s="24">
        <v>0</v>
      </c>
      <c r="J132" s="24">
        <v>0</v>
      </c>
      <c r="K132" s="46" t="s">
        <v>26</v>
      </c>
      <c r="L132" s="46" t="s">
        <v>26</v>
      </c>
      <c r="M132" s="46" t="s">
        <v>26</v>
      </c>
      <c r="N132" s="9" t="s">
        <v>104</v>
      </c>
      <c r="O132" s="9" t="s">
        <v>104</v>
      </c>
      <c r="P132" s="9" t="s">
        <v>26</v>
      </c>
      <c r="Q132" s="32" t="s">
        <v>26</v>
      </c>
      <c r="R132" s="9" t="s">
        <v>26</v>
      </c>
      <c r="S132" s="9" t="s">
        <v>26</v>
      </c>
      <c r="T132" s="9" t="s">
        <v>104</v>
      </c>
    </row>
    <row r="133" spans="1:20" s="4" customFormat="1" x14ac:dyDescent="0.45">
      <c r="A133" s="7">
        <f t="shared" si="1"/>
        <v>130</v>
      </c>
      <c r="B133" s="33" t="s">
        <v>212</v>
      </c>
      <c r="C133" s="10" t="s">
        <v>216</v>
      </c>
      <c r="D133" s="7" t="s">
        <v>26</v>
      </c>
      <c r="E133" s="7" t="s">
        <v>41</v>
      </c>
      <c r="F133" s="7" t="s">
        <v>485</v>
      </c>
      <c r="G133" s="13" t="s">
        <v>26</v>
      </c>
      <c r="H133" s="13" t="s">
        <v>26</v>
      </c>
      <c r="I133" s="24">
        <v>0</v>
      </c>
      <c r="J133" s="24">
        <v>0</v>
      </c>
      <c r="K133" s="46" t="s">
        <v>26</v>
      </c>
      <c r="L133" s="46" t="s">
        <v>26</v>
      </c>
      <c r="M133" s="46" t="s">
        <v>26</v>
      </c>
      <c r="N133" s="9" t="s">
        <v>104</v>
      </c>
      <c r="O133" s="9" t="s">
        <v>104</v>
      </c>
      <c r="P133" s="9" t="s">
        <v>26</v>
      </c>
      <c r="Q133" s="32" t="s">
        <v>26</v>
      </c>
      <c r="R133" s="9" t="s">
        <v>26</v>
      </c>
      <c r="S133" s="9" t="s">
        <v>26</v>
      </c>
      <c r="T133" s="9" t="s">
        <v>104</v>
      </c>
    </row>
    <row r="134" spans="1:20" s="4" customFormat="1" x14ac:dyDescent="0.45">
      <c r="A134" s="7">
        <f t="shared" ref="A134:A161" si="2">A133+1</f>
        <v>131</v>
      </c>
      <c r="B134" s="33" t="s">
        <v>185</v>
      </c>
      <c r="C134" s="10" t="s">
        <v>216</v>
      </c>
      <c r="D134" s="7" t="s">
        <v>26</v>
      </c>
      <c r="E134" s="7" t="s">
        <v>41</v>
      </c>
      <c r="F134" s="11" t="s">
        <v>400</v>
      </c>
      <c r="G134" s="13" t="s">
        <v>26</v>
      </c>
      <c r="H134" s="13" t="s">
        <v>26</v>
      </c>
      <c r="I134" s="24">
        <v>0</v>
      </c>
      <c r="J134" s="24">
        <v>0</v>
      </c>
      <c r="K134" s="46" t="s">
        <v>26</v>
      </c>
      <c r="L134" s="46" t="s">
        <v>26</v>
      </c>
      <c r="M134" s="46" t="s">
        <v>26</v>
      </c>
      <c r="N134" s="9" t="s">
        <v>104</v>
      </c>
      <c r="O134" s="9" t="s">
        <v>104</v>
      </c>
      <c r="P134" s="9" t="s">
        <v>26</v>
      </c>
      <c r="Q134" s="32" t="s">
        <v>26</v>
      </c>
      <c r="R134" s="9" t="s">
        <v>26</v>
      </c>
      <c r="S134" s="9" t="s">
        <v>26</v>
      </c>
      <c r="T134" s="9" t="s">
        <v>104</v>
      </c>
    </row>
    <row r="135" spans="1:20" s="4" customFormat="1" x14ac:dyDescent="0.45">
      <c r="A135" s="7">
        <f t="shared" si="2"/>
        <v>132</v>
      </c>
      <c r="B135" s="33" t="s">
        <v>186</v>
      </c>
      <c r="C135" s="10" t="s">
        <v>48</v>
      </c>
      <c r="D135" s="7" t="s">
        <v>26</v>
      </c>
      <c r="E135" s="7" t="s">
        <v>41</v>
      </c>
      <c r="F135" s="7" t="s">
        <v>484</v>
      </c>
      <c r="G135" s="13" t="s">
        <v>26</v>
      </c>
      <c r="H135" s="13" t="s">
        <v>26</v>
      </c>
      <c r="I135" s="24">
        <v>0</v>
      </c>
      <c r="J135" s="24">
        <v>0</v>
      </c>
      <c r="K135" s="46" t="s">
        <v>26</v>
      </c>
      <c r="L135" s="46" t="s">
        <v>26</v>
      </c>
      <c r="M135" s="46" t="s">
        <v>26</v>
      </c>
      <c r="N135" s="9" t="s">
        <v>104</v>
      </c>
      <c r="O135" s="9" t="s">
        <v>104</v>
      </c>
      <c r="P135" s="9" t="s">
        <v>26</v>
      </c>
      <c r="Q135" s="32" t="s">
        <v>26</v>
      </c>
      <c r="R135" s="9" t="s">
        <v>26</v>
      </c>
      <c r="S135" s="9" t="s">
        <v>26</v>
      </c>
      <c r="T135" s="9" t="s">
        <v>104</v>
      </c>
    </row>
    <row r="136" spans="1:20" s="4" customFormat="1" x14ac:dyDescent="0.45">
      <c r="A136" s="7">
        <f t="shared" si="2"/>
        <v>133</v>
      </c>
      <c r="B136" s="33" t="s">
        <v>187</v>
      </c>
      <c r="C136" s="10" t="s">
        <v>216</v>
      </c>
      <c r="D136" s="7" t="s">
        <v>26</v>
      </c>
      <c r="E136" s="7" t="s">
        <v>24</v>
      </c>
      <c r="F136" s="7" t="s">
        <v>500</v>
      </c>
      <c r="G136" s="13" t="s">
        <v>26</v>
      </c>
      <c r="H136" s="13" t="s">
        <v>26</v>
      </c>
      <c r="I136" s="24">
        <v>0</v>
      </c>
      <c r="J136" s="24">
        <v>0</v>
      </c>
      <c r="K136" s="46" t="s">
        <v>26</v>
      </c>
      <c r="L136" s="46" t="s">
        <v>26</v>
      </c>
      <c r="M136" s="46" t="s">
        <v>26</v>
      </c>
      <c r="N136" s="9" t="s">
        <v>104</v>
      </c>
      <c r="O136" s="9" t="s">
        <v>104</v>
      </c>
      <c r="P136" s="9" t="s">
        <v>26</v>
      </c>
      <c r="Q136" s="32" t="s">
        <v>26</v>
      </c>
      <c r="R136" s="9" t="s">
        <v>26</v>
      </c>
      <c r="S136" s="9" t="s">
        <v>26</v>
      </c>
      <c r="T136" s="9" t="s">
        <v>104</v>
      </c>
    </row>
    <row r="137" spans="1:20" s="4" customFormat="1" x14ac:dyDescent="0.45">
      <c r="A137" s="7">
        <f t="shared" si="2"/>
        <v>134</v>
      </c>
      <c r="B137" s="33" t="s">
        <v>188</v>
      </c>
      <c r="C137" s="10" t="s">
        <v>216</v>
      </c>
      <c r="D137" s="7" t="s">
        <v>26</v>
      </c>
      <c r="E137" s="7" t="s">
        <v>24</v>
      </c>
      <c r="F137" s="7" t="s">
        <v>383</v>
      </c>
      <c r="G137" s="13" t="s">
        <v>26</v>
      </c>
      <c r="H137" s="13" t="s">
        <v>26</v>
      </c>
      <c r="I137" s="24">
        <v>0</v>
      </c>
      <c r="J137" s="24">
        <v>0</v>
      </c>
      <c r="K137" s="46" t="s">
        <v>26</v>
      </c>
      <c r="L137" s="46" t="s">
        <v>26</v>
      </c>
      <c r="M137" s="46" t="s">
        <v>26</v>
      </c>
      <c r="N137" s="9" t="s">
        <v>104</v>
      </c>
      <c r="O137" s="9" t="s">
        <v>104</v>
      </c>
      <c r="P137" s="9" t="s">
        <v>26</v>
      </c>
      <c r="Q137" s="32" t="s">
        <v>26</v>
      </c>
      <c r="R137" s="9" t="s">
        <v>26</v>
      </c>
      <c r="S137" s="9" t="s">
        <v>26</v>
      </c>
      <c r="T137" s="9" t="s">
        <v>103</v>
      </c>
    </row>
    <row r="138" spans="1:20" s="4" customFormat="1" x14ac:dyDescent="0.45">
      <c r="A138" s="7">
        <f t="shared" si="2"/>
        <v>135</v>
      </c>
      <c r="B138" s="33" t="s">
        <v>189</v>
      </c>
      <c r="C138" s="10" t="s">
        <v>216</v>
      </c>
      <c r="D138" s="7" t="s">
        <v>26</v>
      </c>
      <c r="E138" s="7" t="s">
        <v>24</v>
      </c>
      <c r="F138" s="7" t="s">
        <v>501</v>
      </c>
      <c r="G138" s="13" t="s">
        <v>26</v>
      </c>
      <c r="H138" s="13" t="s">
        <v>26</v>
      </c>
      <c r="I138" s="24">
        <v>0</v>
      </c>
      <c r="J138" s="24">
        <v>0</v>
      </c>
      <c r="K138" s="46" t="s">
        <v>26</v>
      </c>
      <c r="L138" s="46" t="s">
        <v>26</v>
      </c>
      <c r="M138" s="46" t="s">
        <v>26</v>
      </c>
      <c r="N138" s="9" t="s">
        <v>104</v>
      </c>
      <c r="O138" s="9" t="s">
        <v>104</v>
      </c>
      <c r="P138" s="9" t="s">
        <v>26</v>
      </c>
      <c r="Q138" s="32" t="s">
        <v>26</v>
      </c>
      <c r="R138" s="9" t="s">
        <v>26</v>
      </c>
      <c r="S138" s="9" t="s">
        <v>26</v>
      </c>
      <c r="T138" s="9" t="s">
        <v>104</v>
      </c>
    </row>
    <row r="139" spans="1:20" s="4" customFormat="1" x14ac:dyDescent="0.45">
      <c r="A139" s="7">
        <f t="shared" si="2"/>
        <v>136</v>
      </c>
      <c r="B139" s="33" t="s">
        <v>190</v>
      </c>
      <c r="C139" s="10" t="s">
        <v>216</v>
      </c>
      <c r="D139" s="7" t="s">
        <v>26</v>
      </c>
      <c r="E139" s="7" t="s">
        <v>24</v>
      </c>
      <c r="F139" s="7" t="s">
        <v>501</v>
      </c>
      <c r="G139" s="13" t="s">
        <v>26</v>
      </c>
      <c r="H139" s="13" t="s">
        <v>26</v>
      </c>
      <c r="I139" s="24">
        <v>0</v>
      </c>
      <c r="J139" s="24">
        <v>0</v>
      </c>
      <c r="K139" s="46" t="s">
        <v>26</v>
      </c>
      <c r="L139" s="46" t="s">
        <v>26</v>
      </c>
      <c r="M139" s="46" t="s">
        <v>26</v>
      </c>
      <c r="N139" s="9" t="s">
        <v>104</v>
      </c>
      <c r="O139" s="9" t="s">
        <v>104</v>
      </c>
      <c r="P139" s="9" t="s">
        <v>26</v>
      </c>
      <c r="Q139" s="32" t="s">
        <v>26</v>
      </c>
      <c r="R139" s="9" t="s">
        <v>26</v>
      </c>
      <c r="S139" s="9" t="s">
        <v>26</v>
      </c>
      <c r="T139" s="9" t="s">
        <v>104</v>
      </c>
    </row>
    <row r="140" spans="1:20" s="4" customFormat="1" x14ac:dyDescent="0.45">
      <c r="A140" s="7">
        <f t="shared" si="2"/>
        <v>137</v>
      </c>
      <c r="B140" s="33" t="s">
        <v>191</v>
      </c>
      <c r="C140" s="10" t="s">
        <v>216</v>
      </c>
      <c r="D140" s="7" t="s">
        <v>26</v>
      </c>
      <c r="E140" s="7" t="s">
        <v>24</v>
      </c>
      <c r="F140" s="7" t="s">
        <v>501</v>
      </c>
      <c r="G140" s="13" t="s">
        <v>26</v>
      </c>
      <c r="H140" s="13" t="s">
        <v>26</v>
      </c>
      <c r="I140" s="24">
        <v>0</v>
      </c>
      <c r="J140" s="24">
        <v>0</v>
      </c>
      <c r="K140" s="46" t="s">
        <v>26</v>
      </c>
      <c r="L140" s="46" t="s">
        <v>26</v>
      </c>
      <c r="M140" s="46" t="s">
        <v>26</v>
      </c>
      <c r="N140" s="9" t="s">
        <v>104</v>
      </c>
      <c r="O140" s="9" t="s">
        <v>104</v>
      </c>
      <c r="P140" s="9" t="s">
        <v>26</v>
      </c>
      <c r="Q140" s="32" t="s">
        <v>26</v>
      </c>
      <c r="R140" s="9" t="s">
        <v>26</v>
      </c>
      <c r="S140" s="9" t="s">
        <v>26</v>
      </c>
      <c r="T140" s="9" t="s">
        <v>104</v>
      </c>
    </row>
    <row r="141" spans="1:20" s="4" customFormat="1" x14ac:dyDescent="0.45">
      <c r="A141" s="7">
        <f t="shared" si="2"/>
        <v>138</v>
      </c>
      <c r="B141" s="33" t="s">
        <v>192</v>
      </c>
      <c r="C141" s="10" t="s">
        <v>216</v>
      </c>
      <c r="D141" s="7" t="s">
        <v>26</v>
      </c>
      <c r="E141" s="7" t="s">
        <v>24</v>
      </c>
      <c r="F141" s="7" t="s">
        <v>501</v>
      </c>
      <c r="G141" s="13" t="s">
        <v>26</v>
      </c>
      <c r="H141" s="13" t="s">
        <v>26</v>
      </c>
      <c r="I141" s="24">
        <v>0</v>
      </c>
      <c r="J141" s="24">
        <v>0</v>
      </c>
      <c r="K141" s="46" t="s">
        <v>26</v>
      </c>
      <c r="L141" s="46" t="s">
        <v>26</v>
      </c>
      <c r="M141" s="46" t="s">
        <v>26</v>
      </c>
      <c r="N141" s="9" t="s">
        <v>104</v>
      </c>
      <c r="O141" s="9" t="s">
        <v>104</v>
      </c>
      <c r="P141" s="9" t="s">
        <v>26</v>
      </c>
      <c r="Q141" s="32" t="s">
        <v>26</v>
      </c>
      <c r="R141" s="9" t="s">
        <v>26</v>
      </c>
      <c r="S141" s="9" t="s">
        <v>26</v>
      </c>
      <c r="T141" s="9" t="s">
        <v>104</v>
      </c>
    </row>
    <row r="142" spans="1:20" s="4" customFormat="1" x14ac:dyDescent="0.45">
      <c r="A142" s="7">
        <f t="shared" si="2"/>
        <v>139</v>
      </c>
      <c r="B142" s="33" t="s">
        <v>193</v>
      </c>
      <c r="C142" s="10" t="s">
        <v>216</v>
      </c>
      <c r="D142" s="7" t="s">
        <v>26</v>
      </c>
      <c r="E142" s="7" t="s">
        <v>24</v>
      </c>
      <c r="F142" s="7" t="s">
        <v>501</v>
      </c>
      <c r="G142" s="13" t="s">
        <v>26</v>
      </c>
      <c r="H142" s="13" t="s">
        <v>26</v>
      </c>
      <c r="I142" s="24">
        <v>0</v>
      </c>
      <c r="J142" s="24">
        <v>0</v>
      </c>
      <c r="K142" s="46" t="s">
        <v>26</v>
      </c>
      <c r="L142" s="46" t="s">
        <v>26</v>
      </c>
      <c r="M142" s="46" t="s">
        <v>26</v>
      </c>
      <c r="N142" s="9" t="s">
        <v>104</v>
      </c>
      <c r="O142" s="9" t="s">
        <v>104</v>
      </c>
      <c r="P142" s="9" t="s">
        <v>26</v>
      </c>
      <c r="Q142" s="32" t="s">
        <v>26</v>
      </c>
      <c r="R142" s="9" t="s">
        <v>26</v>
      </c>
      <c r="S142" s="9" t="s">
        <v>26</v>
      </c>
      <c r="T142" s="9" t="s">
        <v>104</v>
      </c>
    </row>
    <row r="143" spans="1:20" s="4" customFormat="1" x14ac:dyDescent="0.45">
      <c r="A143" s="7">
        <f t="shared" si="2"/>
        <v>140</v>
      </c>
      <c r="B143" s="33" t="s">
        <v>194</v>
      </c>
      <c r="C143" s="10" t="s">
        <v>216</v>
      </c>
      <c r="D143" s="7" t="s">
        <v>26</v>
      </c>
      <c r="E143" s="7" t="s">
        <v>24</v>
      </c>
      <c r="F143" s="7" t="s">
        <v>501</v>
      </c>
      <c r="G143" s="13" t="s">
        <v>26</v>
      </c>
      <c r="H143" s="13" t="s">
        <v>26</v>
      </c>
      <c r="I143" s="24">
        <v>0</v>
      </c>
      <c r="J143" s="24">
        <v>0</v>
      </c>
      <c r="K143" s="46" t="s">
        <v>26</v>
      </c>
      <c r="L143" s="46" t="s">
        <v>26</v>
      </c>
      <c r="M143" s="46" t="s">
        <v>26</v>
      </c>
      <c r="N143" s="9" t="s">
        <v>104</v>
      </c>
      <c r="O143" s="9" t="s">
        <v>104</v>
      </c>
      <c r="P143" s="9" t="s">
        <v>26</v>
      </c>
      <c r="Q143" s="32" t="s">
        <v>26</v>
      </c>
      <c r="R143" s="9" t="s">
        <v>26</v>
      </c>
      <c r="S143" s="9" t="s">
        <v>26</v>
      </c>
      <c r="T143" s="9" t="s">
        <v>104</v>
      </c>
    </row>
    <row r="144" spans="1:20" s="4" customFormat="1" x14ac:dyDescent="0.45">
      <c r="A144" s="7">
        <f t="shared" si="2"/>
        <v>141</v>
      </c>
      <c r="B144" s="33" t="s">
        <v>195</v>
      </c>
      <c r="C144" s="10" t="s">
        <v>216</v>
      </c>
      <c r="D144" s="7" t="s">
        <v>26</v>
      </c>
      <c r="E144" s="7" t="s">
        <v>24</v>
      </c>
      <c r="F144" s="7" t="s">
        <v>501</v>
      </c>
      <c r="G144" s="13" t="s">
        <v>26</v>
      </c>
      <c r="H144" s="13" t="s">
        <v>26</v>
      </c>
      <c r="I144" s="24">
        <v>0</v>
      </c>
      <c r="J144" s="24">
        <v>0</v>
      </c>
      <c r="K144" s="46" t="s">
        <v>26</v>
      </c>
      <c r="L144" s="46" t="s">
        <v>26</v>
      </c>
      <c r="M144" s="46" t="s">
        <v>26</v>
      </c>
      <c r="N144" s="9" t="s">
        <v>104</v>
      </c>
      <c r="O144" s="9" t="s">
        <v>104</v>
      </c>
      <c r="P144" s="9" t="s">
        <v>26</v>
      </c>
      <c r="Q144" s="32" t="s">
        <v>26</v>
      </c>
      <c r="R144" s="9" t="s">
        <v>26</v>
      </c>
      <c r="S144" s="9" t="s">
        <v>26</v>
      </c>
      <c r="T144" s="9" t="s">
        <v>104</v>
      </c>
    </row>
    <row r="145" spans="1:20" s="4" customFormat="1" x14ac:dyDescent="0.45">
      <c r="A145" s="7">
        <f t="shared" si="2"/>
        <v>142</v>
      </c>
      <c r="B145" s="33" t="s">
        <v>196</v>
      </c>
      <c r="C145" s="10" t="s">
        <v>216</v>
      </c>
      <c r="D145" s="7" t="s">
        <v>26</v>
      </c>
      <c r="E145" s="7" t="s">
        <v>20</v>
      </c>
      <c r="F145" s="7" t="s">
        <v>489</v>
      </c>
      <c r="G145" s="13" t="s">
        <v>26</v>
      </c>
      <c r="H145" s="13" t="s">
        <v>26</v>
      </c>
      <c r="I145" s="24">
        <v>0</v>
      </c>
      <c r="J145" s="24">
        <v>0</v>
      </c>
      <c r="K145" s="46" t="s">
        <v>26</v>
      </c>
      <c r="L145" s="46" t="s">
        <v>26</v>
      </c>
      <c r="M145" s="46" t="s">
        <v>26</v>
      </c>
      <c r="N145" s="9" t="s">
        <v>104</v>
      </c>
      <c r="O145" s="9" t="s">
        <v>104</v>
      </c>
      <c r="P145" s="9" t="s">
        <v>26</v>
      </c>
      <c r="Q145" s="32" t="s">
        <v>26</v>
      </c>
      <c r="R145" s="9" t="s">
        <v>26</v>
      </c>
      <c r="S145" s="9" t="s">
        <v>26</v>
      </c>
      <c r="T145" s="9" t="s">
        <v>104</v>
      </c>
    </row>
    <row r="146" spans="1:20" s="4" customFormat="1" x14ac:dyDescent="0.45">
      <c r="A146" s="7">
        <f t="shared" si="2"/>
        <v>143</v>
      </c>
      <c r="B146" s="33" t="s">
        <v>197</v>
      </c>
      <c r="C146" s="10" t="s">
        <v>216</v>
      </c>
      <c r="D146" s="7" t="s">
        <v>26</v>
      </c>
      <c r="E146" s="7" t="s">
        <v>20</v>
      </c>
      <c r="F146" s="7" t="s">
        <v>491</v>
      </c>
      <c r="G146" s="13" t="s">
        <v>26</v>
      </c>
      <c r="H146" s="13" t="s">
        <v>26</v>
      </c>
      <c r="I146" s="24">
        <v>0</v>
      </c>
      <c r="J146" s="24">
        <v>0</v>
      </c>
      <c r="K146" s="46" t="s">
        <v>26</v>
      </c>
      <c r="L146" s="46" t="s">
        <v>26</v>
      </c>
      <c r="M146" s="46" t="s">
        <v>26</v>
      </c>
      <c r="N146" s="9" t="s">
        <v>104</v>
      </c>
      <c r="O146" s="9" t="s">
        <v>104</v>
      </c>
      <c r="P146" s="9" t="s">
        <v>26</v>
      </c>
      <c r="Q146" s="32" t="s">
        <v>26</v>
      </c>
      <c r="R146" s="9" t="s">
        <v>26</v>
      </c>
      <c r="S146" s="9" t="s">
        <v>26</v>
      </c>
      <c r="T146" s="9" t="s">
        <v>104</v>
      </c>
    </row>
    <row r="147" spans="1:20" s="4" customFormat="1" x14ac:dyDescent="0.45">
      <c r="A147" s="7">
        <f t="shared" si="2"/>
        <v>144</v>
      </c>
      <c r="B147" s="33" t="s">
        <v>213</v>
      </c>
      <c r="C147" s="10" t="s">
        <v>216</v>
      </c>
      <c r="D147" s="7" t="s">
        <v>26</v>
      </c>
      <c r="E147" s="7" t="s">
        <v>17</v>
      </c>
      <c r="F147" s="7" t="s">
        <v>481</v>
      </c>
      <c r="G147" s="13" t="s">
        <v>26</v>
      </c>
      <c r="H147" s="13" t="s">
        <v>26</v>
      </c>
      <c r="I147" s="24">
        <v>0</v>
      </c>
      <c r="J147" s="24">
        <v>0</v>
      </c>
      <c r="K147" s="46" t="s">
        <v>26</v>
      </c>
      <c r="L147" s="46" t="s">
        <v>26</v>
      </c>
      <c r="M147" s="46" t="s">
        <v>26</v>
      </c>
      <c r="N147" s="9" t="s">
        <v>104</v>
      </c>
      <c r="O147" s="9" t="s">
        <v>104</v>
      </c>
      <c r="P147" s="9" t="s">
        <v>26</v>
      </c>
      <c r="Q147" s="32" t="s">
        <v>26</v>
      </c>
      <c r="R147" s="9" t="s">
        <v>26</v>
      </c>
      <c r="S147" s="9" t="s">
        <v>26</v>
      </c>
      <c r="T147" s="9" t="s">
        <v>104</v>
      </c>
    </row>
    <row r="148" spans="1:20" s="4" customFormat="1" x14ac:dyDescent="0.45">
      <c r="A148" s="7">
        <f t="shared" si="2"/>
        <v>145</v>
      </c>
      <c r="B148" s="33" t="s">
        <v>198</v>
      </c>
      <c r="C148" s="10" t="s">
        <v>216</v>
      </c>
      <c r="D148" s="7" t="s">
        <v>26</v>
      </c>
      <c r="E148" s="7" t="s">
        <v>17</v>
      </c>
      <c r="F148" s="7" t="s">
        <v>470</v>
      </c>
      <c r="G148" s="13" t="s">
        <v>26</v>
      </c>
      <c r="H148" s="13" t="s">
        <v>26</v>
      </c>
      <c r="I148" s="24">
        <v>0</v>
      </c>
      <c r="J148" s="24">
        <v>0</v>
      </c>
      <c r="K148" s="46" t="s">
        <v>26</v>
      </c>
      <c r="L148" s="46" t="s">
        <v>26</v>
      </c>
      <c r="M148" s="46" t="s">
        <v>26</v>
      </c>
      <c r="N148" s="9" t="s">
        <v>104</v>
      </c>
      <c r="O148" s="9" t="s">
        <v>104</v>
      </c>
      <c r="P148" s="9" t="s">
        <v>26</v>
      </c>
      <c r="Q148" s="32" t="s">
        <v>26</v>
      </c>
      <c r="R148" s="9" t="s">
        <v>26</v>
      </c>
      <c r="S148" s="9" t="s">
        <v>26</v>
      </c>
      <c r="T148" s="9" t="s">
        <v>104</v>
      </c>
    </row>
    <row r="149" spans="1:20" s="4" customFormat="1" x14ac:dyDescent="0.45">
      <c r="A149" s="7">
        <f t="shared" si="2"/>
        <v>146</v>
      </c>
      <c r="B149" s="34" t="s">
        <v>199</v>
      </c>
      <c r="C149" s="10" t="s">
        <v>216</v>
      </c>
      <c r="D149" s="7" t="s">
        <v>26</v>
      </c>
      <c r="E149" s="7" t="s">
        <v>17</v>
      </c>
      <c r="F149" s="7" t="s">
        <v>471</v>
      </c>
      <c r="G149" s="13" t="s">
        <v>26</v>
      </c>
      <c r="H149" s="13" t="s">
        <v>26</v>
      </c>
      <c r="I149" s="24">
        <v>0</v>
      </c>
      <c r="J149" s="24">
        <v>0</v>
      </c>
      <c r="K149" s="46" t="s">
        <v>26</v>
      </c>
      <c r="L149" s="46" t="s">
        <v>26</v>
      </c>
      <c r="M149" s="46" t="s">
        <v>26</v>
      </c>
      <c r="N149" s="9" t="s">
        <v>104</v>
      </c>
      <c r="O149" s="9" t="s">
        <v>104</v>
      </c>
      <c r="P149" s="9" t="s">
        <v>26</v>
      </c>
      <c r="Q149" s="32" t="s">
        <v>26</v>
      </c>
      <c r="R149" s="9" t="s">
        <v>26</v>
      </c>
      <c r="S149" s="9" t="s">
        <v>26</v>
      </c>
      <c r="T149" s="9" t="s">
        <v>104</v>
      </c>
    </row>
    <row r="150" spans="1:20" s="4" customFormat="1" x14ac:dyDescent="0.45">
      <c r="A150" s="7">
        <f t="shared" si="2"/>
        <v>147</v>
      </c>
      <c r="B150" s="33" t="s">
        <v>200</v>
      </c>
      <c r="C150" s="10" t="s">
        <v>216</v>
      </c>
      <c r="D150" s="7" t="s">
        <v>26</v>
      </c>
      <c r="E150" s="33" t="s">
        <v>28</v>
      </c>
      <c r="F150" s="7" t="s">
        <v>449</v>
      </c>
      <c r="G150" s="13" t="s">
        <v>26</v>
      </c>
      <c r="H150" s="13" t="s">
        <v>26</v>
      </c>
      <c r="I150" s="24">
        <v>0</v>
      </c>
      <c r="J150" s="24">
        <v>0</v>
      </c>
      <c r="K150" s="46" t="s">
        <v>26</v>
      </c>
      <c r="L150" s="46" t="s">
        <v>26</v>
      </c>
      <c r="M150" s="46" t="s">
        <v>26</v>
      </c>
      <c r="N150" s="9" t="s">
        <v>104</v>
      </c>
      <c r="O150" s="9" t="s">
        <v>104</v>
      </c>
      <c r="P150" s="9" t="s">
        <v>26</v>
      </c>
      <c r="Q150" s="32" t="s">
        <v>26</v>
      </c>
      <c r="R150" s="9" t="s">
        <v>26</v>
      </c>
      <c r="S150" s="9" t="s">
        <v>26</v>
      </c>
      <c r="T150" s="9" t="s">
        <v>104</v>
      </c>
    </row>
    <row r="151" spans="1:20" s="4" customFormat="1" x14ac:dyDescent="0.45">
      <c r="A151" s="7">
        <f t="shared" si="2"/>
        <v>148</v>
      </c>
      <c r="B151" s="33" t="s">
        <v>201</v>
      </c>
      <c r="C151" s="10" t="s">
        <v>48</v>
      </c>
      <c r="D151" s="7" t="s">
        <v>26</v>
      </c>
      <c r="E151" s="7" t="s">
        <v>15</v>
      </c>
      <c r="F151" s="7" t="s">
        <v>374</v>
      </c>
      <c r="G151" s="41" t="s">
        <v>263</v>
      </c>
      <c r="H151" s="35">
        <v>8</v>
      </c>
      <c r="I151" s="24">
        <v>0</v>
      </c>
      <c r="J151" s="24">
        <v>126.95</v>
      </c>
      <c r="K151" s="46">
        <v>266722</v>
      </c>
      <c r="L151" s="46" t="s">
        <v>533</v>
      </c>
      <c r="M151" s="46" t="s">
        <v>518</v>
      </c>
      <c r="N151" s="9" t="s">
        <v>10</v>
      </c>
      <c r="O151" s="9" t="s">
        <v>103</v>
      </c>
      <c r="P151" s="7" t="s">
        <v>287</v>
      </c>
      <c r="Q151" s="32" t="s">
        <v>372</v>
      </c>
      <c r="R151" s="9" t="s">
        <v>235</v>
      </c>
      <c r="S151" s="9" t="s">
        <v>9</v>
      </c>
      <c r="T151" s="9" t="s">
        <v>103</v>
      </c>
    </row>
    <row r="152" spans="1:20" s="4" customFormat="1" x14ac:dyDescent="0.45">
      <c r="A152" s="7">
        <f t="shared" si="2"/>
        <v>149</v>
      </c>
      <c r="B152" s="33" t="s">
        <v>202</v>
      </c>
      <c r="C152" s="10" t="s">
        <v>216</v>
      </c>
      <c r="D152" s="7" t="s">
        <v>26</v>
      </c>
      <c r="E152" s="33" t="s">
        <v>28</v>
      </c>
      <c r="F152" s="7" t="s">
        <v>450</v>
      </c>
      <c r="G152" s="13" t="s">
        <v>26</v>
      </c>
      <c r="H152" s="13" t="s">
        <v>26</v>
      </c>
      <c r="I152" s="24">
        <v>0</v>
      </c>
      <c r="J152" s="24">
        <v>0</v>
      </c>
      <c r="K152" s="46" t="s">
        <v>26</v>
      </c>
      <c r="L152" s="46" t="s">
        <v>26</v>
      </c>
      <c r="M152" s="46" t="s">
        <v>26</v>
      </c>
      <c r="N152" s="9" t="s">
        <v>104</v>
      </c>
      <c r="O152" s="9" t="s">
        <v>104</v>
      </c>
      <c r="P152" s="9" t="s">
        <v>26</v>
      </c>
      <c r="Q152" s="32" t="s">
        <v>26</v>
      </c>
      <c r="R152" s="9" t="s">
        <v>26</v>
      </c>
      <c r="S152" s="9" t="s">
        <v>26</v>
      </c>
      <c r="T152" s="9" t="s">
        <v>104</v>
      </c>
    </row>
    <row r="153" spans="1:20" s="4" customFormat="1" x14ac:dyDescent="0.45">
      <c r="A153" s="7">
        <f t="shared" si="2"/>
        <v>150</v>
      </c>
      <c r="B153" s="33" t="s">
        <v>203</v>
      </c>
      <c r="C153" s="10" t="s">
        <v>216</v>
      </c>
      <c r="D153" s="7" t="s">
        <v>26</v>
      </c>
      <c r="E153" s="7" t="s">
        <v>15</v>
      </c>
      <c r="F153" s="7" t="s">
        <v>15</v>
      </c>
      <c r="G153" s="13" t="s">
        <v>26</v>
      </c>
      <c r="H153" s="13" t="s">
        <v>26</v>
      </c>
      <c r="I153" s="24">
        <v>0</v>
      </c>
      <c r="J153" s="24">
        <v>0</v>
      </c>
      <c r="K153" s="46" t="s">
        <v>26</v>
      </c>
      <c r="L153" s="46" t="s">
        <v>26</v>
      </c>
      <c r="M153" s="46" t="s">
        <v>26</v>
      </c>
      <c r="N153" s="9" t="s">
        <v>104</v>
      </c>
      <c r="O153" s="9" t="s">
        <v>104</v>
      </c>
      <c r="P153" s="9" t="s">
        <v>26</v>
      </c>
      <c r="Q153" s="32" t="s">
        <v>26</v>
      </c>
      <c r="R153" s="9" t="s">
        <v>26</v>
      </c>
      <c r="S153" s="9" t="s">
        <v>26</v>
      </c>
      <c r="T153" s="9" t="s">
        <v>104</v>
      </c>
    </row>
    <row r="154" spans="1:20" s="4" customFormat="1" x14ac:dyDescent="0.45">
      <c r="A154" s="7">
        <f t="shared" si="2"/>
        <v>151</v>
      </c>
      <c r="B154" s="33" t="s">
        <v>204</v>
      </c>
      <c r="C154" s="10" t="s">
        <v>216</v>
      </c>
      <c r="D154" s="7" t="s">
        <v>26</v>
      </c>
      <c r="E154" s="7" t="s">
        <v>41</v>
      </c>
      <c r="F154" s="7" t="s">
        <v>486</v>
      </c>
      <c r="G154" s="13" t="s">
        <v>26</v>
      </c>
      <c r="H154" s="13" t="s">
        <v>26</v>
      </c>
      <c r="I154" s="24">
        <v>3431</v>
      </c>
      <c r="J154" s="24">
        <v>0</v>
      </c>
      <c r="K154" s="46" t="s">
        <v>26</v>
      </c>
      <c r="L154" s="46" t="s">
        <v>26</v>
      </c>
      <c r="M154" s="46" t="s">
        <v>26</v>
      </c>
      <c r="N154" s="9" t="s">
        <v>104</v>
      </c>
      <c r="O154" s="9" t="s">
        <v>104</v>
      </c>
      <c r="P154" s="9" t="s">
        <v>26</v>
      </c>
      <c r="Q154" s="32" t="s">
        <v>26</v>
      </c>
      <c r="R154" s="9" t="s">
        <v>26</v>
      </c>
      <c r="S154" s="9" t="s">
        <v>26</v>
      </c>
      <c r="T154" s="9" t="s">
        <v>104</v>
      </c>
    </row>
    <row r="155" spans="1:20" s="4" customFormat="1" x14ac:dyDescent="0.45">
      <c r="A155" s="7">
        <f t="shared" si="2"/>
        <v>152</v>
      </c>
      <c r="B155" s="33" t="s">
        <v>205</v>
      </c>
      <c r="C155" s="10" t="s">
        <v>216</v>
      </c>
      <c r="D155" s="7" t="s">
        <v>26</v>
      </c>
      <c r="E155" s="7" t="s">
        <v>41</v>
      </c>
      <c r="F155" s="7" t="s">
        <v>487</v>
      </c>
      <c r="G155" s="13" t="s">
        <v>26</v>
      </c>
      <c r="H155" s="13" t="s">
        <v>26</v>
      </c>
      <c r="I155" s="24">
        <v>0</v>
      </c>
      <c r="J155" s="24">
        <v>0</v>
      </c>
      <c r="K155" s="46">
        <v>242448</v>
      </c>
      <c r="L155" s="46">
        <v>4233800</v>
      </c>
      <c r="M155" s="46" t="s">
        <v>26</v>
      </c>
      <c r="N155" s="9" t="s">
        <v>104</v>
      </c>
      <c r="O155" s="9" t="s">
        <v>104</v>
      </c>
      <c r="P155" s="9" t="s">
        <v>26</v>
      </c>
      <c r="Q155" s="32" t="s">
        <v>26</v>
      </c>
      <c r="R155" s="9" t="s">
        <v>26</v>
      </c>
      <c r="S155" s="9" t="s">
        <v>26</v>
      </c>
      <c r="T155" s="9" t="s">
        <v>104</v>
      </c>
    </row>
    <row r="156" spans="1:20" s="4" customFormat="1" x14ac:dyDescent="0.45">
      <c r="A156" s="7">
        <f t="shared" si="2"/>
        <v>153</v>
      </c>
      <c r="B156" s="33" t="s">
        <v>206</v>
      </c>
      <c r="C156" s="10" t="s">
        <v>216</v>
      </c>
      <c r="D156" s="7" t="s">
        <v>26</v>
      </c>
      <c r="E156" s="7" t="s">
        <v>17</v>
      </c>
      <c r="F156" s="7" t="s">
        <v>472</v>
      </c>
      <c r="G156" s="13" t="s">
        <v>26</v>
      </c>
      <c r="H156" s="13" t="s">
        <v>26</v>
      </c>
      <c r="I156" s="24">
        <v>0</v>
      </c>
      <c r="J156" s="24">
        <v>0</v>
      </c>
      <c r="K156" s="46" t="s">
        <v>26</v>
      </c>
      <c r="L156" s="46" t="s">
        <v>26</v>
      </c>
      <c r="M156" s="46" t="s">
        <v>26</v>
      </c>
      <c r="N156" s="9" t="s">
        <v>104</v>
      </c>
      <c r="O156" s="9" t="s">
        <v>104</v>
      </c>
      <c r="P156" s="9" t="s">
        <v>26</v>
      </c>
      <c r="Q156" s="32" t="s">
        <v>26</v>
      </c>
      <c r="R156" s="9" t="s">
        <v>26</v>
      </c>
      <c r="S156" s="9" t="s">
        <v>26</v>
      </c>
      <c r="T156" s="9" t="s">
        <v>104</v>
      </c>
    </row>
    <row r="157" spans="1:20" s="4" customFormat="1" x14ac:dyDescent="0.45">
      <c r="A157" s="7">
        <f t="shared" si="2"/>
        <v>154</v>
      </c>
      <c r="B157" s="33" t="s">
        <v>207</v>
      </c>
      <c r="C157" s="10" t="s">
        <v>216</v>
      </c>
      <c r="D157" s="7" t="s">
        <v>26</v>
      </c>
      <c r="E157" s="7" t="s">
        <v>20</v>
      </c>
      <c r="F157" s="7" t="s">
        <v>389</v>
      </c>
      <c r="G157" s="13" t="s">
        <v>26</v>
      </c>
      <c r="H157" s="13" t="s">
        <v>26</v>
      </c>
      <c r="I157" s="24">
        <v>0</v>
      </c>
      <c r="J157" s="24">
        <v>0</v>
      </c>
      <c r="K157" s="46" t="s">
        <v>26</v>
      </c>
      <c r="L157" s="46" t="s">
        <v>26</v>
      </c>
      <c r="M157" s="46" t="s">
        <v>26</v>
      </c>
      <c r="N157" s="9" t="s">
        <v>104</v>
      </c>
      <c r="O157" s="9" t="s">
        <v>104</v>
      </c>
      <c r="P157" s="9" t="s">
        <v>26</v>
      </c>
      <c r="Q157" s="32" t="s">
        <v>26</v>
      </c>
      <c r="R157" s="9" t="s">
        <v>26</v>
      </c>
      <c r="S157" s="9" t="s">
        <v>26</v>
      </c>
      <c r="T157" s="9" t="s">
        <v>104</v>
      </c>
    </row>
    <row r="158" spans="1:20" s="4" customFormat="1" x14ac:dyDescent="0.45">
      <c r="A158" s="7">
        <f t="shared" si="2"/>
        <v>155</v>
      </c>
      <c r="B158" s="33" t="s">
        <v>208</v>
      </c>
      <c r="C158" s="10" t="s">
        <v>216</v>
      </c>
      <c r="D158" s="7" t="s">
        <v>26</v>
      </c>
      <c r="E158" s="7" t="s">
        <v>24</v>
      </c>
      <c r="F158" s="7" t="s">
        <v>502</v>
      </c>
      <c r="G158" s="13" t="s">
        <v>26</v>
      </c>
      <c r="H158" s="13" t="s">
        <v>26</v>
      </c>
      <c r="I158" s="24">
        <v>0</v>
      </c>
      <c r="J158" s="24">
        <v>0</v>
      </c>
      <c r="K158" s="46" t="s">
        <v>26</v>
      </c>
      <c r="L158" s="46" t="s">
        <v>26</v>
      </c>
      <c r="M158" s="46" t="s">
        <v>26</v>
      </c>
      <c r="N158" s="9" t="s">
        <v>104</v>
      </c>
      <c r="O158" s="9" t="s">
        <v>104</v>
      </c>
      <c r="P158" s="9" t="s">
        <v>26</v>
      </c>
      <c r="Q158" s="32" t="s">
        <v>26</v>
      </c>
      <c r="R158" s="9" t="s">
        <v>26</v>
      </c>
      <c r="S158" s="9" t="s">
        <v>26</v>
      </c>
      <c r="T158" s="9" t="s">
        <v>103</v>
      </c>
    </row>
    <row r="159" spans="1:20" s="4" customFormat="1" x14ac:dyDescent="0.45">
      <c r="A159" s="7">
        <f t="shared" si="2"/>
        <v>156</v>
      </c>
      <c r="B159" s="33" t="s">
        <v>209</v>
      </c>
      <c r="C159" s="10" t="s">
        <v>216</v>
      </c>
      <c r="D159" s="7" t="s">
        <v>26</v>
      </c>
      <c r="E159" s="7" t="s">
        <v>41</v>
      </c>
      <c r="F159" s="7" t="s">
        <v>505</v>
      </c>
      <c r="G159" s="13" t="s">
        <v>26</v>
      </c>
      <c r="H159" s="13" t="s">
        <v>26</v>
      </c>
      <c r="I159" s="24">
        <v>0</v>
      </c>
      <c r="J159" s="24">
        <v>0</v>
      </c>
      <c r="K159" s="46" t="s">
        <v>26</v>
      </c>
      <c r="L159" s="46" t="s">
        <v>26</v>
      </c>
      <c r="M159" s="46" t="s">
        <v>26</v>
      </c>
      <c r="N159" s="9" t="s">
        <v>104</v>
      </c>
      <c r="O159" s="9" t="s">
        <v>104</v>
      </c>
      <c r="P159" s="9" t="s">
        <v>26</v>
      </c>
      <c r="Q159" s="32" t="s">
        <v>26</v>
      </c>
      <c r="R159" s="9" t="s">
        <v>26</v>
      </c>
      <c r="S159" s="9" t="s">
        <v>26</v>
      </c>
      <c r="T159" s="9" t="s">
        <v>104</v>
      </c>
    </row>
    <row r="160" spans="1:20" s="4" customFormat="1" x14ac:dyDescent="0.45">
      <c r="A160" s="7">
        <f t="shared" si="2"/>
        <v>157</v>
      </c>
      <c r="B160" s="33" t="s">
        <v>210</v>
      </c>
      <c r="C160" s="10" t="s">
        <v>216</v>
      </c>
      <c r="D160" s="7" t="s">
        <v>26</v>
      </c>
      <c r="E160" s="7" t="s">
        <v>24</v>
      </c>
      <c r="F160" s="7" t="s">
        <v>503</v>
      </c>
      <c r="G160" s="13" t="s">
        <v>26</v>
      </c>
      <c r="H160" s="13" t="s">
        <v>26</v>
      </c>
      <c r="I160" s="24">
        <v>0</v>
      </c>
      <c r="J160" s="24">
        <v>0</v>
      </c>
      <c r="K160" s="46" t="s">
        <v>26</v>
      </c>
      <c r="L160" s="46" t="s">
        <v>26</v>
      </c>
      <c r="M160" s="46" t="s">
        <v>26</v>
      </c>
      <c r="N160" s="9" t="s">
        <v>104</v>
      </c>
      <c r="O160" s="9" t="s">
        <v>104</v>
      </c>
      <c r="P160" s="9" t="s">
        <v>26</v>
      </c>
      <c r="Q160" s="32" t="s">
        <v>26</v>
      </c>
      <c r="R160" s="9" t="s">
        <v>26</v>
      </c>
      <c r="S160" s="9" t="s">
        <v>26</v>
      </c>
      <c r="T160" s="9" t="s">
        <v>103</v>
      </c>
    </row>
    <row r="161" spans="1:20" s="4" customFormat="1" x14ac:dyDescent="0.45">
      <c r="A161" s="9">
        <f t="shared" si="2"/>
        <v>158</v>
      </c>
      <c r="B161" s="33" t="s">
        <v>254</v>
      </c>
      <c r="C161" s="9" t="s">
        <v>255</v>
      </c>
      <c r="D161" s="9" t="s">
        <v>26</v>
      </c>
      <c r="E161" s="9" t="s">
        <v>17</v>
      </c>
      <c r="F161" s="9" t="s">
        <v>473</v>
      </c>
      <c r="G161" s="11" t="s">
        <v>26</v>
      </c>
      <c r="H161" s="11" t="s">
        <v>26</v>
      </c>
      <c r="I161" s="36">
        <v>109342</v>
      </c>
      <c r="J161" s="36">
        <v>0</v>
      </c>
      <c r="K161" s="46" t="s">
        <v>26</v>
      </c>
      <c r="L161" s="46" t="s">
        <v>26</v>
      </c>
      <c r="M161" s="46" t="s">
        <v>26</v>
      </c>
      <c r="N161" s="9" t="s">
        <v>104</v>
      </c>
      <c r="O161" s="9" t="s">
        <v>104</v>
      </c>
      <c r="P161" s="9" t="s">
        <v>26</v>
      </c>
      <c r="Q161" s="32" t="s">
        <v>26</v>
      </c>
      <c r="R161" s="9" t="s">
        <v>26</v>
      </c>
      <c r="S161" s="9" t="s">
        <v>26</v>
      </c>
      <c r="T161" s="9" t="s">
        <v>104</v>
      </c>
    </row>
    <row r="162" spans="1:20" x14ac:dyDescent="0.45">
      <c r="A162" s="53" t="s">
        <v>159</v>
      </c>
      <c r="B162" s="54"/>
      <c r="C162" s="54"/>
      <c r="D162" s="54"/>
      <c r="E162" s="54"/>
      <c r="F162" s="54"/>
      <c r="G162" s="54"/>
      <c r="H162" s="37"/>
      <c r="I162" s="38">
        <f>SUM(I4:I161)</f>
        <v>114411386.63</v>
      </c>
      <c r="J162" s="38">
        <f>SUM(J4:J161)</f>
        <v>24894227.030000001</v>
      </c>
      <c r="K162" s="48"/>
      <c r="L162" s="48"/>
      <c r="M162" s="48"/>
      <c r="N162" s="39"/>
      <c r="O162" s="39"/>
      <c r="P162" s="39"/>
      <c r="Q162" s="39"/>
      <c r="R162" s="39"/>
      <c r="S162" s="39"/>
      <c r="T162" s="51"/>
    </row>
    <row r="163" spans="1:20" x14ac:dyDescent="0.45">
      <c r="K163" s="49"/>
      <c r="L163" s="49"/>
      <c r="M163" s="49"/>
    </row>
    <row r="164" spans="1:20" x14ac:dyDescent="0.45">
      <c r="J164" s="8"/>
      <c r="K164" s="47"/>
      <c r="L164" s="47"/>
      <c r="M164" s="47"/>
    </row>
    <row r="165" spans="1:20" x14ac:dyDescent="0.45">
      <c r="J165" s="8"/>
    </row>
    <row r="166" spans="1:20" x14ac:dyDescent="0.45">
      <c r="J166" s="8"/>
    </row>
    <row r="168" spans="1:20" x14ac:dyDescent="0.45">
      <c r="J168" s="8"/>
    </row>
    <row r="169" spans="1:20" x14ac:dyDescent="0.45">
      <c r="J169" s="8"/>
    </row>
  </sheetData>
  <autoFilter ref="A2:S162">
    <filterColumn colId="8" showButton="0"/>
  </autoFilter>
  <mergeCells count="17">
    <mergeCell ref="T2:T3"/>
    <mergeCell ref="F2:F3"/>
    <mergeCell ref="C2:D2"/>
    <mergeCell ref="G2:H2"/>
    <mergeCell ref="R2:R3"/>
    <mergeCell ref="A1:S1"/>
    <mergeCell ref="A162:G162"/>
    <mergeCell ref="S2:S3"/>
    <mergeCell ref="N2:N3"/>
    <mergeCell ref="O2:O3"/>
    <mergeCell ref="I2:J2"/>
    <mergeCell ref="A2:A3"/>
    <mergeCell ref="B2:B3"/>
    <mergeCell ref="E2:E3"/>
    <mergeCell ref="P2:P3"/>
    <mergeCell ref="Q2:Q3"/>
    <mergeCell ref="K2:M2"/>
  </mergeCells>
  <dataValidations count="1">
    <dataValidation type="list" allowBlank="1" showInputMessage="1" showErrorMessage="1" sqref="N69:N71 N38 N45:N46 N57:N61 N63 N65 N51">
      <formula1>"بلی,خیر"</formula1>
    </dataValidation>
  </dataValidations>
  <hyperlinks>
    <hyperlink ref="S94" r:id="rId1"/>
    <hyperlink ref="S25" r:id="rId2"/>
    <hyperlink ref="S27" r:id="rId3"/>
    <hyperlink ref="S24" r:id="rId4"/>
    <hyperlink ref="S19" r:id="rId5" display="دفترچه ای"/>
    <hyperlink ref="S18" r:id="rId6" display="دفترچه ای"/>
    <hyperlink ref="S20" r:id="rId7"/>
    <hyperlink ref="S16" r:id="rId8"/>
    <hyperlink ref="S29" r:id="rId9" display="تک برگی"/>
    <hyperlink ref="S21" r:id="rId10" display="دفترچه ای"/>
    <hyperlink ref="S23" r:id="rId11"/>
    <hyperlink ref="S22" r:id="rId12"/>
    <hyperlink ref="S26" r:id="rId13"/>
    <hyperlink ref="S17" r:id="rId14" display="دفترچه ای"/>
    <hyperlink ref="S15" r:id="rId15"/>
    <hyperlink ref="S14" r:id="rId16"/>
    <hyperlink ref="S4" r:id="rId17"/>
    <hyperlink ref="S8" r:id="rId18"/>
    <hyperlink ref="S5" r:id="rId19"/>
    <hyperlink ref="S10" r:id="rId20"/>
    <hyperlink ref="S7" r:id="rId21"/>
    <hyperlink ref="S6" r:id="rId22"/>
    <hyperlink ref="S77" r:id="rId23"/>
    <hyperlink ref="S32" r:id="rId24"/>
    <hyperlink ref="S95" r:id="rId25"/>
    <hyperlink ref="S30" r:id="rId26"/>
    <hyperlink ref="S116" r:id="rId27"/>
    <hyperlink ref="S57" r:id="rId28"/>
    <hyperlink ref="S9" r:id="rId29"/>
    <hyperlink ref="S98" r:id="rId30"/>
    <hyperlink ref="S25" r:id="rId31"/>
    <hyperlink ref="S37" r:id="rId32"/>
    <hyperlink ref="S90" r:id="rId33"/>
    <hyperlink ref="S13" r:id="rId34"/>
    <hyperlink ref="S92" r:id="rId35"/>
    <hyperlink ref="S33" r:id="rId36"/>
    <hyperlink ref="S28" r:id="rId37"/>
  </hyperlinks>
  <pageMargins left="0.7" right="0.7" top="0.75" bottom="0.75" header="0.3" footer="0.3"/>
  <pageSetup paperSize="9" scale="50" orientation="landscape" r:id="rId38"/>
  <legacyDrawing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نهایی اموال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naser eshghiazar</dc:creator>
  <cp:lastModifiedBy>elham zaeri</cp:lastModifiedBy>
  <cp:lastPrinted>2024-12-01T10:12:52Z</cp:lastPrinted>
  <dcterms:created xsi:type="dcterms:W3CDTF">2022-02-26T07:54:28Z</dcterms:created>
  <dcterms:modified xsi:type="dcterms:W3CDTF">2026-02-17T07:44:35Z</dcterms:modified>
</cp:coreProperties>
</file>